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IVSSP\Documents\AMMINISTRAZIONE TRASPARENTE\10 - BANDI DI GARE E CONTRATTI\"/>
    </mc:Choice>
  </mc:AlternateContent>
  <xr:revisionPtr revIDLastSave="0" documentId="8_{0C703FB9-CF12-4C77-92F1-01D99F2F0301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23" sheetId="5" r:id="rId1"/>
    <sheet name="Foglio1" sheetId="6" r:id="rId2"/>
  </sheets>
  <definedNames>
    <definedName name="_xlnm._FilterDatabase" localSheetId="0" hidden="1">'Anno 2023'!$A$3:$Q$52</definedName>
    <definedName name="_Hlk38982076" localSheetId="0">'Anno 2023'!#REF!</definedName>
    <definedName name="_xlnm.Print_Area" localSheetId="0">'Anno 2023'!$A$1:$K$52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5" l="1"/>
  <c r="K23" i="5"/>
  <c r="H80" i="5"/>
  <c r="H76" i="5"/>
  <c r="H72" i="5"/>
  <c r="H71" i="5"/>
  <c r="H68" i="5"/>
  <c r="H62" i="5"/>
  <c r="H61" i="5"/>
  <c r="H56" i="5"/>
  <c r="H53" i="5"/>
  <c r="H47" i="5"/>
  <c r="H46" i="5"/>
  <c r="H44" i="5"/>
  <c r="H35" i="5"/>
  <c r="H34" i="5"/>
  <c r="H19" i="5"/>
  <c r="H18" i="5"/>
  <c r="H17" i="5"/>
  <c r="H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IVSSP</author>
  </authors>
  <commentList>
    <comment ref="D6" authorId="0" shapeId="0" xr:uid="{A69E16CF-4DEC-4744-A84A-0CB526B71CF4}">
      <text>
        <r>
          <rPr>
            <b/>
            <sz val="9"/>
            <color indexed="81"/>
            <rFont val="Tahoma"/>
            <family val="2"/>
          </rPr>
          <t>IVSSP:</t>
        </r>
        <r>
          <rPr>
            <sz val="9"/>
            <color indexed="81"/>
            <rFont val="Tahoma"/>
            <family val="2"/>
          </rPr>
          <t xml:space="preserve">
TRIENNALE</t>
        </r>
      </text>
    </comment>
    <comment ref="D17" authorId="0" shapeId="0" xr:uid="{32CB5A4D-7425-42F6-9511-D9FE628FACA6}">
      <text>
        <r>
          <rPr>
            <b/>
            <sz val="9"/>
            <color indexed="81"/>
            <rFont val="Tahoma"/>
            <family val="2"/>
          </rPr>
          <t>IVSSP:</t>
        </r>
        <r>
          <rPr>
            <sz val="9"/>
            <color indexed="81"/>
            <rFont val="Tahoma"/>
            <family val="2"/>
          </rPr>
          <t xml:space="preserve">
triennale</t>
        </r>
      </text>
    </comment>
    <comment ref="D18" authorId="0" shapeId="0" xr:uid="{1EDC526D-8167-43AE-B6EC-52796B34AD91}">
      <text>
        <r>
          <rPr>
            <b/>
            <sz val="9"/>
            <color indexed="81"/>
            <rFont val="Tahoma"/>
            <family val="2"/>
          </rPr>
          <t>IVSSP:</t>
        </r>
        <r>
          <rPr>
            <sz val="9"/>
            <color indexed="81"/>
            <rFont val="Tahoma"/>
            <family val="2"/>
          </rPr>
          <t xml:space="preserve">
triennale</t>
        </r>
      </text>
    </comment>
    <comment ref="D19" authorId="0" shapeId="0" xr:uid="{735C3D27-7708-40A1-8FB4-EC6EBBE20952}">
      <text>
        <r>
          <rPr>
            <b/>
            <sz val="9"/>
            <color indexed="81"/>
            <rFont val="Tahoma"/>
            <family val="2"/>
          </rPr>
          <t>IVSSP:</t>
        </r>
        <r>
          <rPr>
            <sz val="9"/>
            <color indexed="81"/>
            <rFont val="Tahoma"/>
            <family val="2"/>
          </rPr>
          <t xml:space="preserve">
triennale</t>
        </r>
      </text>
    </comment>
    <comment ref="D21" authorId="0" shapeId="0" xr:uid="{845BE5A7-46F5-4F17-9C31-E3EB27E4E5FD}">
      <text>
        <r>
          <rPr>
            <b/>
            <sz val="9"/>
            <color indexed="81"/>
            <rFont val="Tahoma"/>
            <family val="2"/>
          </rPr>
          <t>IVSSP:</t>
        </r>
        <r>
          <rPr>
            <sz val="9"/>
            <color indexed="81"/>
            <rFont val="Tahoma"/>
            <family val="2"/>
          </rPr>
          <t xml:space="preserve">
2023-2024-2025</t>
        </r>
      </text>
    </comment>
    <comment ref="D35" authorId="0" shapeId="0" xr:uid="{B1ED62A1-4E4C-4C63-AB67-AF79CE5148EA}">
      <text>
        <r>
          <rPr>
            <b/>
            <sz val="9"/>
            <color indexed="81"/>
            <rFont val="Tahoma"/>
            <family val="2"/>
          </rPr>
          <t>IVSSP:
PER 2023-24-25</t>
        </r>
      </text>
    </comment>
  </commentList>
</comments>
</file>

<file path=xl/sharedStrings.xml><?xml version="1.0" encoding="utf-8"?>
<sst xmlns="http://schemas.openxmlformats.org/spreadsheetml/2006/main" count="616" uniqueCount="290">
  <si>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</si>
  <si>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</si>
  <si>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</si>
  <si>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</si>
  <si>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</si>
  <si>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</si>
  <si>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</si>
  <si>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</si>
  <si>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</si>
  <si>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</si>
  <si>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</si>
  <si>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t>ISTITUZIONE VENEZIANA SERVIZI SOCIALI ALLA PERSONA - C.F. 80012150274</t>
  </si>
  <si>
    <t>80012150274</t>
  </si>
  <si>
    <t>ISTITUZIONE VENEZIANA SERVIZI SOCIALI ALLA PERSONA</t>
  </si>
  <si>
    <t>27.09.22</t>
  </si>
  <si>
    <t>04.08.2022</t>
  </si>
  <si>
    <t>06.10.2022</t>
  </si>
  <si>
    <t>29.03.22</t>
  </si>
  <si>
    <t>Z0C38A9226</t>
  </si>
  <si>
    <t>Z7838A95C4</t>
  </si>
  <si>
    <t>???</t>
  </si>
  <si>
    <t>NOTE</t>
  </si>
  <si>
    <t>da trovare determina</t>
  </si>
  <si>
    <t>14/22 da correggere</t>
  </si>
  <si>
    <t>52/22</t>
  </si>
  <si>
    <t>05/23</t>
  </si>
  <si>
    <t>12/22</t>
  </si>
  <si>
    <t>14-34-60/22</t>
  </si>
  <si>
    <t>48/22</t>
  </si>
  <si>
    <t>53/22</t>
  </si>
  <si>
    <t>29/22</t>
  </si>
  <si>
    <t>05/22</t>
  </si>
  <si>
    <t>02/22</t>
  </si>
  <si>
    <t>erroneamente attributo a Fondazione Venezia nella determina 27/22</t>
  </si>
  <si>
    <t>30/22</t>
  </si>
  <si>
    <t>06/22</t>
  </si>
  <si>
    <t>26/22</t>
  </si>
  <si>
    <t>13/22</t>
  </si>
  <si>
    <t>28/22</t>
  </si>
  <si>
    <t>56/22</t>
  </si>
  <si>
    <t>55/22</t>
  </si>
  <si>
    <t>86/22</t>
  </si>
  <si>
    <t>70/22</t>
  </si>
  <si>
    <t>47/22</t>
  </si>
  <si>
    <t>59/20</t>
  </si>
  <si>
    <t>59/22</t>
  </si>
  <si>
    <t>57/22</t>
  </si>
  <si>
    <t>in corso</t>
  </si>
  <si>
    <t>VERIFICARE</t>
  </si>
  <si>
    <t>verificare</t>
  </si>
  <si>
    <t>34/22</t>
  </si>
  <si>
    <t>41/22</t>
  </si>
  <si>
    <t>42/22</t>
  </si>
  <si>
    <t>43/22</t>
  </si>
  <si>
    <t>44/22</t>
  </si>
  <si>
    <t>45/22</t>
  </si>
  <si>
    <t>66/22</t>
  </si>
  <si>
    <t>parzialmente utilizzato</t>
  </si>
  <si>
    <t>78/22</t>
  </si>
  <si>
    <t>80/22</t>
  </si>
  <si>
    <t>Softwareuno Ins Srl</t>
  </si>
  <si>
    <t>data ultimazione</t>
  </si>
  <si>
    <t>IOVON</t>
  </si>
  <si>
    <t xml:space="preserve">  </t>
  </si>
  <si>
    <t>Z443971F88</t>
  </si>
  <si>
    <t>Z7F399CE13</t>
  </si>
  <si>
    <t>ZDC39AB9F1</t>
  </si>
  <si>
    <t xml:space="preserve">Z5639B1644 </t>
  </si>
  <si>
    <t>Z1439C1CE4</t>
  </si>
  <si>
    <t>Z6E39B974B</t>
  </si>
  <si>
    <t>ZCC39C9514</t>
  </si>
  <si>
    <t>Z7739F0838</t>
  </si>
  <si>
    <t>ZD53999BB8</t>
  </si>
  <si>
    <t>ZBB3A31E14</t>
  </si>
  <si>
    <t>Z1B3A201C2</t>
  </si>
  <si>
    <t>ZBE3A63816</t>
  </si>
  <si>
    <t>ZFA3A63797</t>
  </si>
  <si>
    <t>ZD63A638AC</t>
  </si>
  <si>
    <t>ZD73A636FB</t>
  </si>
  <si>
    <t>Z913A282A1</t>
  </si>
  <si>
    <t>ZE13A669B8</t>
  </si>
  <si>
    <t>Z093A66C4A</t>
  </si>
  <si>
    <t>Z173A72478</t>
  </si>
  <si>
    <t>ZAE3A639A8</t>
  </si>
  <si>
    <t>ZBF3A95093</t>
  </si>
  <si>
    <t>Z3939EEEAF</t>
  </si>
  <si>
    <t>ZE43AB9433</t>
  </si>
  <si>
    <t>ZAA3A922B7</t>
  </si>
  <si>
    <t>Z293A92243</t>
  </si>
  <si>
    <t>ZB730BA180</t>
  </si>
  <si>
    <t>Z253AF3C0D</t>
  </si>
  <si>
    <t>Z7C3B01B84</t>
  </si>
  <si>
    <t>Z973B09A69</t>
  </si>
  <si>
    <t>Z323B0F4D8</t>
  </si>
  <si>
    <t>Z443B14727</t>
  </si>
  <si>
    <t>ZF13B145BD</t>
  </si>
  <si>
    <t>ZA23AE2CD1</t>
  </si>
  <si>
    <t>Z8F3B3A7A6</t>
  </si>
  <si>
    <t>ZB03B48744</t>
  </si>
  <si>
    <t>Z303B61DFA</t>
  </si>
  <si>
    <t>Z773B61E7C</t>
  </si>
  <si>
    <t>ZD03B60864</t>
  </si>
  <si>
    <t>Z3939EEEA</t>
  </si>
  <si>
    <t>ZD43B8D14A</t>
  </si>
  <si>
    <t>Z9D3BB14A1</t>
  </si>
  <si>
    <t>Z3B3BB9230</t>
  </si>
  <si>
    <t>Z6E3BC8367</t>
  </si>
  <si>
    <t>Z7B3BB60C4</t>
  </si>
  <si>
    <t xml:space="preserve">Z3B3BC845D </t>
  </si>
  <si>
    <t>Z1A3BC844B</t>
  </si>
  <si>
    <t>Z093BC74ED</t>
  </si>
  <si>
    <t>Z073BCA569</t>
  </si>
  <si>
    <t>Z7A3BE9A0D</t>
  </si>
  <si>
    <t xml:space="preserve">ZE73B8C9AA </t>
  </si>
  <si>
    <t>Z393BE12E0</t>
  </si>
  <si>
    <t>ZAB3BE9988</t>
  </si>
  <si>
    <t>Z3D3BF19BD</t>
  </si>
  <si>
    <t>Z303C1AD08</t>
  </si>
  <si>
    <t>Z133C5CD06</t>
  </si>
  <si>
    <t>ZED3A639F8</t>
  </si>
  <si>
    <t>ZA03C72CC7</t>
  </si>
  <si>
    <t>Z753C860D2</t>
  </si>
  <si>
    <t>Z263C8244F</t>
  </si>
  <si>
    <t>ZED3C83A92</t>
  </si>
  <si>
    <t>ZF03C8A836</t>
  </si>
  <si>
    <t>Z5F3CF8B3B</t>
  </si>
  <si>
    <t>ZBE3CCD627</t>
  </si>
  <si>
    <t>Z2F3CFD784</t>
  </si>
  <si>
    <t>ZB83D02890</t>
  </si>
  <si>
    <t>Z8B3CFA6C7</t>
  </si>
  <si>
    <t xml:space="preserve">Determina a contrarre e di aggiudicazione definitiva ex art. 32 comma 2, del Codice per affidamento diretto, ai sensi dell'art. 1, comma 2 lett. a), del D.L. 76/2020 e ss.mm.ii., per l’attivazione di moduli web per protocollo e atti. </t>
  </si>
  <si>
    <t>Determina a contrarre e di aggiudicazione definitiva ex art. 32 comma 2, del Codice per affidamento diretto, ai sensi dell'art. 1, comma 2 lett. a), del D.L. 76/2020 e ss.mm.ii., per software di sicurezza IT</t>
  </si>
  <si>
    <t>Affidamento diretto, ex art.1 comma 2, lett. a) del D.L. n.76/2020, a seguito di avviso pubblico del servizio legale in materia di regolamentazione per le assegnazioni degli immobili (residenziali e commerciali)</t>
  </si>
  <si>
    <t>Determina a contrarre e di aggiudicazione definitiva ex art. 32 comma 2, del Codice per affidamento diretto, ai sensi dell'art. 1, comma 2 lett. a), del D.L. 76/2020 e ss.mm.ii., per adempimenti D.Lgs. 81/2008</t>
  </si>
  <si>
    <t>Determina a contrarre e di aggiudicazione definitiva ex art. 32 comma 2, del Codice per affidamento diretto, ai sensi dell'art. 1, comma 2 lett. a), del D.L.76/2020 e ss.mm.ii., per la fornitura e posa di un vetro vano ascensore</t>
  </si>
  <si>
    <t xml:space="preserve">Determina a contrarre e di aggiudicazione definitiva ex art. 32 comma 2, del Codice per affidamento diretto, ai sensi dell'art. 1, comma 2 lett. a), del D.L.76/2020 e ss.mm.ii., per la fornitura di materiale di cancelleria e di consumo.   </t>
  </si>
  <si>
    <t>Determina a contrarre e di aggiudicazione definitiva ex art.32 c.2 del Codice per affidamento diretto, ai sensi dell'art.1 c.2 lett a) D.L. 76/2020 e ss.mm.ii. per il servizio di messa a norma UNI9994 estintori</t>
  </si>
  <si>
    <t>Proroga al 30/06/2023 dell’affidamento dell’incarico per la designazione del Responsabile della protezione dei dati personali (DPO)</t>
  </si>
  <si>
    <t>Proroga al 30/06/2023 dell’affidamento dell’incarico per il conferimento di incarico professionale di consulenza e assolvimento degli adempimenti tributarI</t>
  </si>
  <si>
    <t>Determina a contrarre e di aggiudicazione definitiva ex art. 32 comma 2, del D.Lgs. 50/2016 per affidamento diretto, ai sensi dell'art. 1, comma 2 lett. a), del D.L. 76/2020 e ss.mm.ii., per l’incarico di assistenza in materia penale</t>
  </si>
  <si>
    <t>Determina a contrarre e di aggiudicazione definitiva ex art. 32 comma 2, del Codice per affidamento diretto, ai sensi dell'art. 1, comma 2 lett. a), del D.L. 76/2020 e ss.mm.ii., per il servizio paghe, consulenza e assistenza in materia del personale, noleggio del sistema di rilevazione delle presenze in outsourcing</t>
  </si>
  <si>
    <t>Determina a contrarre e di aggiudicazione definitiva ex art. 32 comma 2, del Codice per affidamento diretto, ai sensi dell'art. 1, comma 2 lett. a), del D.L. 76/2020 e ss.mm.ii., per il servizio di medicina del lavoro</t>
  </si>
  <si>
    <t>Liquidazione compenso per attività nucleo di valutazione per l’anno 2022</t>
  </si>
  <si>
    <t>Determina a contrarre e di aggiudicazione definitiva ex art. 32 comma 2, del Codice per affidamento diretto, ai sensi dell'art. 1, comma 2 lett. a), del D.L.76/2020 e ss.mm.ii., per il servizio di elaborazione e produzione video progetto “D.d. camp”</t>
  </si>
  <si>
    <t>Determina a contrarre e di aggiudicazione definitiva ex art. 32 comma 2, del Codice per affidamento diretto, ai sensi dell'art. 1, comma 2 lett. a), del D.L. 76/2020 e ss.mm.ii., per il servizio di supervisione e formazione del progetto “D.d. camp”.</t>
  </si>
  <si>
    <t>Affidamento diretto all’Avv. Marco Lo Scalzo assistenza nella procedura di mediazione n. - omissis -, ex art. 17, comma 1, lett. D) punto 2 del D.LGS 50/2016 e ss.mm.ii.</t>
  </si>
  <si>
    <t>Determina a contrarre e di aggiudicazione definitiva ex art. 32 c.2 del Codice per affidamento diretto, ai sensi dell'art. 1, c.2 lett. a), del D.L.76/2020 e ss.mm.ii., per il servizio di asseverazione perizia immobile.</t>
  </si>
  <si>
    <t>Determina a contrarre e di aggiudicazione definitiva ex art. 32 comma 2, del Codice per affidamento diretto, ai sensi dell'art. 1, comma 2 lett. a), del D.L. 76/2020 e ss.mm.ii., per l’orticultura sociale</t>
  </si>
  <si>
    <t>Determina a contrarre e di aggiudicazione definitiva ex art.32 c.2 Codice per affidamento diretto, ex art.1 c.2 lett.a) del D.L.76/2020 e ss.mm.ii. per l’esecuzione delle verifiche obbligatorie ai sensi del DPR 462/01</t>
  </si>
  <si>
    <t xml:space="preserve">AFFIDAMENTO DIRETTO, EX ART.1 COMMA 2, LETT.A) DEL D.L. N.76/2020, A SEGUITO DI AVVISO PUBBLICO DEL SERVIZIO DI AMMINISTRATORE DI IMMOBILE DELL’IPAB ISTITUZIONE VENEZIANA SERVIZI SOCIALI ALLA PERSONA. </t>
  </si>
  <si>
    <t xml:space="preserve">Determina a contrarre e di aggiudicazione definitiva ex art. 32 comma 2, del Codice per affidamento diretto, ai sensi dell'art. 1, comma 2 lett. a), del D.L. 76/2020 e ss.mm.ii., per ulteriore attività richiesta allo Studio Luciani Mattiello dottori commercialisti al fine dell’assolvimento degli adempimenti fiscali in materia di IMU relativa alla scadenza del 16/06/2023. </t>
  </si>
  <si>
    <t>Determina a contrarre e di aggiudicazione definitiva ex art. 32 comma 2, del Codice per affidamento diretto, ai sensi dell'art. 1, comma 2 lett. a), del D.L. 76/2020 e ss.mm.ii., per il servizio paghe, consulenza e assistenza in materia del personale, noleggio del sistema di rilevazione delle presenze in outsourcing.</t>
  </si>
  <si>
    <t>Determina a contrarre e di aggiudicazione definitiva ex art. 32 comma 2, del Codice per affidamento diretto, ai sensi dell'art. 1, comma 2 lett. a), del D.L. 76/2020 e ss.mm.ii., per il servizio di messa a norma uni 994 e fornitura estintori</t>
  </si>
  <si>
    <t>Determina a contrarre e di aggiudicazione definitiva ex art. 32 comma 2, del Codice per affidamento diretto, ai sensi dell'art. 1, comma 2 lett. a), del D.L. 76/2020 e ss.mm.ii., per la manutenzione delle aree verdi, derattizzazione e dezanzarizzazione presso immobili dell’Ente.</t>
  </si>
  <si>
    <t>Determina a contrarre e di aggiudicazione definitiva ex art. 32 comma 2, del D.Lgs. 50/2016 per affidamento diretto, ai sensi dell'art. 1, comma 2 lett. a), del D.L. 76/2020 e ss.mm.ii., per l’incarico per l’incarico professionale diassistenza, rappresentanza e consulenza stragiudiziale avente ad oggetto l’analisi e gestione di n. 150 contratti di locazione e dei relativi crediti da essi derivanti (de sabbada)</t>
  </si>
  <si>
    <t>Determina a contrarre e di aggiudicazione definitiva ex art. 32 comma 2, del D.Lgs. 50/2016 per affidamento diretto, ai sensi dell'art. 1, comma 2 lett. a), del D.L. 76/2020 e ss.mm.ii., per l’incarico per l’incarico professionale diassistenza, rappresentanza e consulenza stragiudiziale avente ad oggetto l’analisi e gestione di n. 150 contratti di locazione e dei relativi crediti da essi derivanti (di pede)</t>
  </si>
  <si>
    <t>Determina a contrarre e di aggiudicazione definitiva ex art. 32 comma 2, del Codice per affidamento diretto, ai sensi dell'art. 1, comma 2 lett. a), del D.L. 76/2020 e ss.mm.ii., per la fornitura e posa oscuri presso immobili dell’Ente.</t>
  </si>
  <si>
    <t>Determina a contrarre e di aggiudicazione definitiva ex art. 32 comma 2, del Codice per affidamento diretto, ai sensi dell'art. 1, comma 2 lett. a), del D.L.76/2020 e ss.mm.ii., per servizio di supporto al RUP per l’affidamento procedura negoziata accordo quadro lavori.</t>
  </si>
  <si>
    <t>Determina a contrarre e di aggiudicazione definitiva ex art. 32 comma 2, del Codice per affidamento diretto, ai sensi dell'art. 1, comma 2 lett. a), del D.L.76/2020 e ss.mm.ii., per la fornitura dei pasti monoporzione del progetto “D.d. camp”</t>
  </si>
  <si>
    <t>Determina a contrarre e di aggiudicazione definitiva ex art. 32 comma 2, del D.Lgs. 50/2016 per affidamento diretto, ai sensi dell'art. 1, comma 2 lett. a), del D.L. 76/2020 e ss.mm.ii., per servizio di assistenza ed elaborazione buste paga, consulenza in materia del personale e noleggio del sistema di rilevazione delle presenze in outsourcing</t>
  </si>
  <si>
    <t>Determina a contrarre e di aggiudicazione definitiva ex art. 32 comma 2, del Codice per affidamento diretto, ai sensi dell'art. 1, comma 2 lett. a), del D.L. 76/2020 e ss.mm.ii., per 40 ore di assistenza tecnica informatica</t>
  </si>
  <si>
    <t>Determina a contrarre e di aggiudicazione definitiva ex art. 32 comma 2, del Codice per affidamento diretto, ai sensi dell'art. 1, comma 2 lett. a), del D.L. 76/2020 e ss.mm.ii., per la realizzazione dello spettacolo di magia in data 07/07/2023 nel progetto “D.d. camp”</t>
  </si>
  <si>
    <t>Determina a contrarre e di aggiudicazione definitiva ex art. 32 comma 2, del Codice per affidamento diretto, ai sensi dell'art. 1, comma 2 lett. a), del D.L. 76/2020 e ss.mm.ii., per la realizzazione dello spettacolo di magia in data 14/07/2023 nel progetto “D.d. camp”</t>
  </si>
  <si>
    <t>Determina a contrarre e di aggiudicazione definitiva ex art. 32 comma 2, del D.Lgs. 50/2016 per affidamento diretto, ai sensi dell'art. 1, comma 2 lett. a), del D.L. 76/2020 e ss.mm.ii., per il servizio triennale di consulenza contabile e di assistenza relativa agli adempimenti tributari per il periodo 01/08/2023 al 31/12/2025</t>
  </si>
  <si>
    <t>Determina a contrarre e di aggiudicazione definitiva art. 17 comma 2, del D.Lgs. 36/2023 per affidamento diretto per il servizio triennale di assistenza e manutenzione impianto elevatore presso Dorsoduro 948 Venezia</t>
  </si>
  <si>
    <t>Determina a contrarre e di aggiudicazione definitiva art. 17 comma 2, del D.Lgs. 36/2023 per affidamento diretto per il servizio di pulizie dal 01.10.2023 al 31.12.2024 delle sedi operative dell’Ente.</t>
  </si>
  <si>
    <t>Determina a contrarre e di aggiudicazione definitiva art. 17 comma 2, del D.Lgs. 36/2023 per affidamento diretto per la fornitura di dispositivi individuali di sicurezza e cassette di primo soccorso.</t>
  </si>
  <si>
    <t>Determina a contrarre e di aggiudicazione definitiva art. 17 c.2, D.Lgs. 36/2023 per affidamento diretto per intervento urgente di manutenzione straordinaria delle aree verdi presso l’immobile Casa Alpina San Marco</t>
  </si>
  <si>
    <t>ACCETTAZIONE PROPOSTA PRESTAZIONE SOCIETA’ MA.RI.MAR PER IL SERVIZIO DI TRASPORTO ACQUEO A FAVORE DEGLI ANZIANI FREQUENTANTI IL SERVIZIO SOCIO RICREATIVO DDSOCIAL SITO IN DORSODURO 1640</t>
  </si>
  <si>
    <t>Determina a contrarre e di aggiudicazione definitiva art. 17 comma 2, del D.Lgs. 36/2023 per affidamento diretto per la stima canoni di locazione dei fabbricati e terreni dell’Ente</t>
  </si>
  <si>
    <t>Determina a contrarre e di aggiudicazione definitiva art. 17 comma 2, del D. Lgs. 36/2023 per affidamento diretto del servizio sostitutivo di mensa per dipendenti mediante buoni pasto elettronici</t>
  </si>
  <si>
    <t>Incarico legale per l'azione di recupero crediti per maggiori indennità erogate ai membri del CdA negli anni 2011-2016</t>
  </si>
  <si>
    <t>affidamento diretto</t>
  </si>
  <si>
    <t>affidamento diretto con indagine mercato broker</t>
  </si>
  <si>
    <t>Studio Associato Servizi Professionali integrati Fieldfisher</t>
  </si>
  <si>
    <t>procedura aperta</t>
  </si>
  <si>
    <t>Studio Benvenuti</t>
  </si>
  <si>
    <t>Chipspace srl</t>
  </si>
  <si>
    <t>Contratti di forniture, beni e servizi
Anno 2023
Dati aggiornati al 15/11/2023</t>
  </si>
  <si>
    <t>Z68396E0AE</t>
  </si>
  <si>
    <t xml:space="preserve">ZD8396E079 </t>
  </si>
  <si>
    <t>Vittoria Assicurazioni spa</t>
  </si>
  <si>
    <t>Indagine di mercato tramite Broker Several srl</t>
  </si>
  <si>
    <t>studio luciani mattiello</t>
  </si>
  <si>
    <t>franzoi mobili snc</t>
  </si>
  <si>
    <t>Antincendi Mare Terra s.a.s.</t>
  </si>
  <si>
    <t>Antincendi Mare Terra s.a.s., Lampi srl, Macrogroup srl</t>
  </si>
  <si>
    <t>consip</t>
  </si>
  <si>
    <t>Yes ticket srl</t>
  </si>
  <si>
    <t>Softwareuno Ins Srl, Cba informatica</t>
  </si>
  <si>
    <t>manifestazione pubblica di interesse - 4 offerte pervenute</t>
  </si>
  <si>
    <t>architetto elena torresan</t>
  </si>
  <si>
    <t xml:space="preserve"> Z223A131D3</t>
  </si>
  <si>
    <t>ZB43A131F5</t>
  </si>
  <si>
    <t>Z753A131A5</t>
  </si>
  <si>
    <t xml:space="preserve">AFFIDAMENTO POLIZZA DI ASSICURAZIONE DELLA TUTELA LEGALE </t>
  </si>
  <si>
    <t xml:space="preserve">AFFIDAMENTO POLIZZA DI ASSICURAZIONE INFORTUNI CUMULATIVA </t>
  </si>
  <si>
    <t>AFFIDAMENTO POLIZZA DI ASSICURAZIONE CVT KILOMETRICA</t>
  </si>
  <si>
    <t>Accettazione proposta tecnico economica e affidamento incarico di redazione del piano di sicurezza e coordinamento in cantiere, sui lavori urgenti da eseguire in Castello 4614</t>
  </si>
  <si>
    <t xml:space="preserve">Determina a contrarre e di aggiudicazione definitiva per affidamento diretto per l’incarico per la designazione del Responsabile della protezione dei dati personali (DPO) </t>
  </si>
  <si>
    <t>Vittoria assicurazioni</t>
  </si>
  <si>
    <t>Roland Rechtsschutz Versicherungs AG</t>
  </si>
  <si>
    <t>Supermercato conad city dorsoduro</t>
  </si>
  <si>
    <t>lavoro in sicurezza srl</t>
  </si>
  <si>
    <t>lamon marmi sas</t>
  </si>
  <si>
    <t>unitecnica sas</t>
  </si>
  <si>
    <t>Accettazione proposta tecnico economica e affidamento dei lavori di manutenzione urgente nella facciata interna alla corte dell’unità immobiliare sita in Castello 4614</t>
  </si>
  <si>
    <t>termoidraulica novello sas</t>
  </si>
  <si>
    <t>Accettazione proposta tecnico economica e affidamento lavoro di rimozione e smaltimento amianto</t>
  </si>
  <si>
    <t xml:space="preserve"> Verde Ambiente srl</t>
  </si>
  <si>
    <t>RIS risolve srl</t>
  </si>
  <si>
    <t>TK elevator italia spa</t>
  </si>
  <si>
    <t>Myo spa</t>
  </si>
  <si>
    <t xml:space="preserve">ErreCostruzioni SRL </t>
  </si>
  <si>
    <t>Accettazione proposta tecnico economica e affidamento dei lavori di manutenzione urgente per infiltrazioni presso l'immobile sito in Castello 6605</t>
  </si>
  <si>
    <t>ARTE EDILE DI NDOJA GJOVALIN</t>
  </si>
  <si>
    <t>ACCETTAZIONE PROPOSTA TECNICO ECONOMICA E AFFIDAMENTO DEI LAVORI DI MANUTENZIONE URGENTE PER RIMOZIONE E RIPRISTINO CONTROSOFFITTO PRESSO L’IMMOBILE SITO IN CANNAREGIO 3807</t>
  </si>
  <si>
    <t>EDILIZIA ACROBATICA S.P.A.</t>
  </si>
  <si>
    <t>ACCETTAZIONE PROPOSTA TECNICO ECONOMICA E AFFIDAMENTO DEI LAVORI DI MANUTENZIONE URGENTE PER INFILTRAZIONI PRESSO L’IMMOBILE SITO IN SAN POLO 2693</t>
  </si>
  <si>
    <t>Avv. Marco Lo Scalzo</t>
  </si>
  <si>
    <t>Accettazione proposta tecnico economica e affidamento dei lavori di manutenzione straordinaria caldaia in Castello 5679</t>
  </si>
  <si>
    <t>ORAM srl</t>
  </si>
  <si>
    <t>ENGIE Italia S.P.A</t>
  </si>
  <si>
    <t>Accettazione proposta economica e affidamento del lavoro di ricerca del guasto della caldaia presso l'alloggio sito in Cannaregio 4232</t>
  </si>
  <si>
    <t xml:space="preserve">Determina a contrarre e di aggiudicazione definitiva ex art. 32 c.2, D.Lgs. 50/2016 per affidamento diretto, ai sensi dell'art.1, c.2 lett.a), D.L. 76/2020 e ss.mm.ii., per l’incarico di designazione di DPO  </t>
  </si>
  <si>
    <t>Morolabs srl</t>
  </si>
  <si>
    <t xml:space="preserve">Accettazione proposta tecnico economica e affidamento dei lavori idraulici presso l'immobile sito in Castello 5681 e sostituzione della caldaia presso l'immobile sito in Cannaregio 4232 </t>
  </si>
  <si>
    <t>Ditta Pradazzo Impianti snc</t>
  </si>
  <si>
    <t>Studio giallo srl</t>
  </si>
  <si>
    <t>diagnostica riviera srl</t>
  </si>
  <si>
    <t>manifestazione pubblica di interesse - 3 offerte pervenute</t>
  </si>
  <si>
    <t>Dott. Vincenzo Mazzaro</t>
  </si>
  <si>
    <t>Cooperativa Artisti Musicali Soc. Coop. Arl</t>
  </si>
  <si>
    <t>Avv. Maria Luisa Miazzi</t>
  </si>
  <si>
    <t>Dott. Pier Luigi Righetti</t>
  </si>
  <si>
    <t>Avvocato William Manuel Zilio</t>
  </si>
  <si>
    <t>Ass. Professionale Notai Anna e Marco Bianchini</t>
  </si>
  <si>
    <t>alcantara srl, zanchettin matteo</t>
  </si>
  <si>
    <t>Zanchettin Matteo</t>
  </si>
  <si>
    <t>Vittoria assicurazioni spa</t>
  </si>
  <si>
    <t>Checks spa</t>
  </si>
  <si>
    <t>Sme spa</t>
  </si>
  <si>
    <t>Dr.ssa Laura Scarso</t>
  </si>
  <si>
    <t>B-green srl</t>
  </si>
  <si>
    <t>manifestazione pubblica di interesse - 28 offerte pervenute</t>
  </si>
  <si>
    <t>Avv. Matteo Di Pede</t>
  </si>
  <si>
    <t>Avv. Francesca De Sabbata</t>
  </si>
  <si>
    <t>Falegnameria Baradel srl</t>
  </si>
  <si>
    <t>Appaltiamo srl</t>
  </si>
  <si>
    <t>Sarca Catering srl</t>
  </si>
  <si>
    <t>manifestazione pubblica di interesse - 6 offerte pervenute</t>
  </si>
  <si>
    <t>Sig. Pierluigi Palazzi</t>
  </si>
  <si>
    <t>Coop. Esibirsi</t>
  </si>
  <si>
    <t>G.AL.FIN. Srl</t>
  </si>
  <si>
    <t>Otis servizi srl</t>
  </si>
  <si>
    <t>ACCETTAZIONE PROPOSTA TECNICO ECONOMICA E AFFIDAMENTO DEI LAVORI DI RIFACIMENTO IMPIANTO ELETTRICO PRESSO L’APPARTAMENTO AL PIANO PRIMO DELL’IMMOBILE SITO IN CASTELLO 5681</t>
  </si>
  <si>
    <t>IMPIANTI ELETTRICI ELETTROLUX S.N.C.</t>
  </si>
  <si>
    <t xml:space="preserve">Accettazione proposta tecnico economica e affidamento degli interventi urgenti di lavori idraulici presso gli immobili siti in S. Polo 2693 e in Castello 5678  </t>
  </si>
  <si>
    <t>Impiantistica D&amp;D snc</t>
  </si>
  <si>
    <t>Coopservice s.coop.p.a.</t>
  </si>
  <si>
    <t>Work in progress srl</t>
  </si>
  <si>
    <t xml:space="preserve">ACCETTAZIONE PROPOSTA TECNICO ECONOMICA E AFFIDAMENTO DEI 
LAVORI DI RIPARAZIONE DEL GUASTO DELLA CALDAIA PRESSO L’APPARTAMENTO AL 
PIANO PRIMO DELL’IMMOBILE SITO IN SAN POLO 2693 </t>
  </si>
  <si>
    <t xml:space="preserve">ENGIE ITALIA S.P.A </t>
  </si>
  <si>
    <t xml:space="preserve">Ma.ri.mar </t>
  </si>
  <si>
    <t>studio tecnico geom. Diego Rossetto</t>
  </si>
  <si>
    <t>Welfare 360 srl</t>
  </si>
  <si>
    <t>ACCETTAZIONE PROPOSTA TECNICO ECONOMICA E AFFIDAMENTO DEI 
LAVORI DI MANUTENZIONE URGENTE PER PERDITE E DEGRADO PRESSO GLI IMMOBILI 
SITI IN CANNAREGIO 4993 E CANNAREGIO 2361 
SRL</t>
  </si>
  <si>
    <t xml:space="preserve">IMPRESA EDILE PEZZANA </t>
  </si>
  <si>
    <t>D.R.S SRL</t>
  </si>
  <si>
    <t>Accettazione proposta tecnico economica e affidamento dei lavori di facchinaggio</t>
  </si>
  <si>
    <t>ZB83D29147</t>
  </si>
  <si>
    <t xml:space="preserve">Lavori fabbrili in diversi fabbricati </t>
  </si>
  <si>
    <t>Ditta  individuale Cinelli Guido</t>
  </si>
  <si>
    <t>Avvocato Rizzardo del Giudice</t>
  </si>
  <si>
    <t xml:space="preserve">Affidamento polizza di assicurazione della responsabilità civile diversi (CIG:ZD8396E079) </t>
  </si>
  <si>
    <t xml:space="preserve">Affidamento polizza di assicurazione all risk incendio </t>
  </si>
  <si>
    <t>Determina a contrarre e di aggiudicazione definitiva ex art. 32 comma 2, del Codice per affidamento diretto per upgrade hardware postazioni di lavoro</t>
  </si>
  <si>
    <t>Determina a contrarre e di aggiudicazione definitiva ex art. 32 comma 2, del Codice per affidamento diretto per il conferimento di incarico professionale di 
consulenza e assolvimento degli adempimenti tributari</t>
  </si>
  <si>
    <t>Determina a contrarre e di aggiudicazione definitiva ex art. 32 comma 2, del Codice per affidamento diretto,  per la fornitura di n.1 materasso ortopedico</t>
  </si>
  <si>
    <t>Determina a contrarre e di aggiudicazione definitiva ex art. 32 comma 2, del Codice per affidamento diretto per il servizio di controllo annuale estintori</t>
  </si>
  <si>
    <t>ADESIONE A CONVENZIONE CONSIP "BUONI PASTO 9 - LOTTO 3". AFFIDAMENTO DIRETTO A SOCIETA' YES TICKET SRL  DEL SERVIZIO SOSTITUTIVO DI MENSA PER DIPENDENTI MEDIANTE BUONI PASTO ELETTRONICI</t>
  </si>
  <si>
    <t>aCCETTAZIONE PROPOSTA TECNICO ECONOMICA E AFFIDAMENTO INCARICO DI REDAZIONE DI PIANI DI SICUREZZA, COORDINAMENTO IN CANTIERE, RILIEVO FACCIATA E RICHIESTA AUTORIZZAZIONI SUI LAVORI URGENTI DA ESEGUIRE IN SAN POLO 2693</t>
  </si>
  <si>
    <t xml:space="preserve">Fornitura materiale vario per attività servizio sociale </t>
  </si>
  <si>
    <t>Accettazione proposta tecnico economica e affidamento dei lavori di fornitura e sostituzione marmi in Castello 4614</t>
  </si>
  <si>
    <t xml:space="preserve">Accettazione proposta tecnico economica e affidamento dei lavori idraulici presso la struttura casa alloggio Sant’Andrea in Murano </t>
  </si>
  <si>
    <t>Liquidazione compenso per l’intervento in urgenza dell’espurgo delle fosse settiche in Dorsoduro 1637/B</t>
  </si>
  <si>
    <t>Affidamento diretto dell’incarico di assistenza per contenzioso giudiziale, ex. art. 17, comma 1 , lett. d) punto 2 del D.Lgs 50/206 e ss.mm.ii.</t>
  </si>
  <si>
    <t>Affidamento diretto, ex art. 1 c.2 lett. A) del D.L. n. 76/2020, del servizio di assistenza stragiudiziale e giudiziale</t>
  </si>
  <si>
    <t xml:space="preserve">Affidamento polizza di assicurazione multi rischi uffici e studi professionali </t>
  </si>
  <si>
    <t xml:space="preserve">Determina a contrarre e di aggiudicazione definitiva ex art. 32 comma 2, del Codice per affidamento diretto, ai sensi dell'art. 1, comma 2 lett. a), del D.L. 76/2020 e ss.mm.ii., per la fornitura di n. 17 sedie per la sede DD social (Dorsoduro 1640 Venezia).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</si>
</sst>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€&quot;\ 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6"/>
      <color theme="1"/>
      <name val="Garamond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933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name val="Calibri"/>
      <family val="2"/>
      <scheme val="minor"/>
    </font>
    <font>
      <b/>
      <sz val="16"/>
      <color theme="1"/>
      <name val="Garamond"/>
      <family val="1"/>
    </font>
    <font>
      <sz val="16"/>
      <color theme="1"/>
      <name val="Calibri"/>
      <family val="2"/>
      <scheme val="minor"/>
    </font>
    <font>
      <b/>
      <sz val="16"/>
      <color indexed="8"/>
      <name val="Garamond"/>
      <family val="1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DAEEF3"/>
        <bgColor rgb="FFDAEEF3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8080"/>
        <bgColor rgb="FFFF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A5A5A5"/>
        <bgColor rgb="FFA5A5A5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4BACC6"/>
        <bgColor rgb="FF4BACC6"/>
      </patternFill>
    </fill>
    <fill>
      <patternFill patternType="solid">
        <fgColor rgb="FFFF6600"/>
        <bgColor rgb="FFFF6600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84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2" borderId="1" applyNumberFormat="0" applyAlignment="0" applyProtection="0"/>
    <xf numFmtId="0" fontId="13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4" fillId="2" borderId="0" applyNumberFormat="0" applyBorder="0" applyAlignment="0" applyProtection="0"/>
    <xf numFmtId="0" fontId="11" fillId="4" borderId="4" applyNumberFormat="0" applyFont="0" applyAlignment="0" applyProtection="0"/>
    <xf numFmtId="0" fontId="5" fillId="12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31" borderId="0" applyNumberFormat="0" applyFont="0" applyBorder="0" applyAlignment="0" applyProtection="0"/>
    <xf numFmtId="0" fontId="21" fillId="38" borderId="0" applyNumberFormat="0" applyBorder="0" applyAlignment="0" applyProtection="0"/>
    <xf numFmtId="0" fontId="20" fillId="27" borderId="0" applyNumberFormat="0" applyFont="0" applyBorder="0" applyAlignment="0" applyProtection="0"/>
    <xf numFmtId="0" fontId="20" fillId="26" borderId="0" applyNumberFormat="0" applyFont="0" applyBorder="0" applyAlignment="0" applyProtection="0"/>
    <xf numFmtId="0" fontId="30" fillId="0" borderId="12" applyNumberFormat="0" applyFill="0" applyAlignment="0" applyProtection="0"/>
    <xf numFmtId="0" fontId="20" fillId="34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5" fillId="26" borderId="0" applyNumberFormat="0" applyBorder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1" fillId="0" borderId="13" applyNumberFormat="0" applyFill="0" applyAlignment="0" applyProtection="0"/>
    <xf numFmtId="0" fontId="27" fillId="30" borderId="2" applyNumberFormat="0" applyAlignment="0" applyProtection="0"/>
    <xf numFmtId="0" fontId="20" fillId="47" borderId="4" applyNumberFormat="0" applyFont="0" applyAlignment="0" applyProtection="0"/>
    <xf numFmtId="0" fontId="26" fillId="46" borderId="0" applyNumberFormat="0" applyBorder="0" applyAlignment="0" applyProtection="0"/>
    <xf numFmtId="0" fontId="25" fillId="30" borderId="1" applyNumberFormat="0" applyAlignment="0" applyProtection="0"/>
    <xf numFmtId="0" fontId="21" fillId="45" borderId="0" applyNumberFormat="0" applyBorder="0" applyAlignment="0" applyProtection="0"/>
    <xf numFmtId="0" fontId="21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3" fillId="0" borderId="11" applyNumberFormat="0" applyFill="0" applyAlignment="0" applyProtection="0"/>
    <xf numFmtId="0" fontId="22" fillId="30" borderId="1" applyNumberFormat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Font="0" applyBorder="0" applyAlignment="0" applyProtection="0"/>
    <xf numFmtId="0" fontId="20" fillId="28" borderId="0" applyNumberFormat="0" applyFont="0" applyBorder="0" applyAlignment="0" applyProtection="0"/>
    <xf numFmtId="0" fontId="20" fillId="33" borderId="0" applyNumberFormat="0" applyFont="0" applyBorder="0" applyAlignment="0" applyProtection="0"/>
    <xf numFmtId="0" fontId="20" fillId="30" borderId="0" applyNumberFormat="0" applyFont="0" applyBorder="0" applyAlignment="0" applyProtection="0"/>
    <xf numFmtId="0" fontId="20" fillId="28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20" fillId="25" borderId="0" applyNumberFormat="0" applyFont="0" applyBorder="0" applyAlignment="0" applyProtection="0"/>
    <xf numFmtId="0" fontId="20" fillId="29" borderId="0" applyNumberFormat="0" applyFont="0" applyBorder="0" applyAlignment="0" applyProtection="0"/>
    <xf numFmtId="0" fontId="21" fillId="44" borderId="0" applyNumberFormat="0" applyBorder="0" applyAlignment="0" applyProtection="0"/>
    <xf numFmtId="0" fontId="20" fillId="32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24" fillId="40" borderId="3" applyNumberFormat="0" applyAlignment="0" applyProtection="0"/>
    <xf numFmtId="0" fontId="20" fillId="0" borderId="0"/>
  </cellStyleXfs>
  <cellXfs count="38">
    <xf numFmtId="0" fontId="0" fillId="0" borderId="0" xfId="0"/>
    <xf numFmtId="0" fontId="39" fillId="0" borderId="0" xfId="0" applyFont="1" applyAlignment="1">
      <alignment vertical="center"/>
    </xf>
    <xf numFmtId="164" fontId="19" fillId="0" borderId="5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vertical="center"/>
    </xf>
    <xf numFmtId="0" fontId="39" fillId="0" borderId="0" xfId="0" applyFont="1"/>
    <xf numFmtId="49" fontId="39" fillId="0" borderId="0" xfId="0" applyNumberFormat="1" applyFont="1"/>
    <xf numFmtId="0" fontId="19" fillId="0" borderId="0" xfId="0" applyFont="1" applyAlignment="1">
      <alignment vertical="center"/>
    </xf>
    <xf numFmtId="0" fontId="39" fillId="0" borderId="5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left" vertical="center" wrapText="1"/>
    </xf>
    <xf numFmtId="165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14" fontId="19" fillId="0" borderId="5" xfId="0" applyNumberFormat="1" applyFont="1" applyBorder="1" applyAlignment="1">
      <alignment vertical="center"/>
    </xf>
    <xf numFmtId="0" fontId="19" fillId="48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49" borderId="5" xfId="0" applyFont="1" applyFill="1" applyBorder="1" applyAlignment="1">
      <alignment vertical="center"/>
    </xf>
    <xf numFmtId="164" fontId="19" fillId="49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 wrapText="1"/>
    </xf>
    <xf numFmtId="0" fontId="41" fillId="50" borderId="16" xfId="0" applyFont="1" applyFill="1" applyBorder="1" applyAlignment="1">
      <alignment wrapText="1"/>
    </xf>
    <xf numFmtId="49" fontId="38" fillId="48" borderId="5" xfId="0" applyNumberFormat="1" applyFont="1" applyFill="1" applyBorder="1" applyAlignment="1">
      <alignment horizontal="center" vertical="center" wrapText="1"/>
    </xf>
    <xf numFmtId="0" fontId="41" fillId="48" borderId="16" xfId="0" applyFont="1" applyFill="1" applyBorder="1" applyAlignment="1">
      <alignment wrapText="1"/>
    </xf>
    <xf numFmtId="0" fontId="19" fillId="48" borderId="0" xfId="0" applyFont="1" applyFill="1" applyAlignment="1">
      <alignment vertical="center" wrapText="1"/>
    </xf>
    <xf numFmtId="49" fontId="40" fillId="48" borderId="5" xfId="0" applyNumberFormat="1" applyFont="1" applyFill="1" applyBorder="1" applyAlignment="1">
      <alignment horizontal="center" vertical="center" wrapText="1"/>
    </xf>
    <xf numFmtId="0" fontId="40" fillId="48" borderId="5" xfId="0" applyFont="1" applyFill="1" applyBorder="1" applyAlignment="1">
      <alignment horizontal="center" vertical="center" wrapText="1"/>
    </xf>
    <xf numFmtId="165" fontId="40" fillId="48" borderId="5" xfId="0" applyNumberFormat="1" applyFont="1" applyFill="1" applyBorder="1" applyAlignment="1">
      <alignment horizontal="center" vertical="center" wrapText="1"/>
    </xf>
    <xf numFmtId="164" fontId="38" fillId="48" borderId="5" xfId="0" applyNumberFormat="1" applyFont="1" applyFill="1" applyBorder="1" applyAlignment="1">
      <alignment horizontal="center" vertical="center" wrapText="1"/>
    </xf>
    <xf numFmtId="14" fontId="19" fillId="48" borderId="5" xfId="0" applyNumberFormat="1" applyFont="1" applyFill="1" applyBorder="1" applyAlignment="1">
      <alignment horizontal="center" vertical="center" wrapText="1"/>
    </xf>
    <xf numFmtId="0" fontId="19" fillId="48" borderId="0" xfId="0" applyFont="1" applyFill="1" applyAlignment="1">
      <alignment vertical="center"/>
    </xf>
    <xf numFmtId="49" fontId="38" fillId="48" borderId="0" xfId="0" applyNumberFormat="1" applyFont="1" applyFill="1" applyAlignment="1">
      <alignment horizontal="center" vertical="center" wrapText="1"/>
    </xf>
    <xf numFmtId="49" fontId="19" fillId="48" borderId="0" xfId="0" applyNumberFormat="1" applyFont="1" applyFill="1" applyAlignment="1">
      <alignment horizontal="center" vertical="center" wrapText="1"/>
    </xf>
  </cellXfs>
  <cellStyles count="84">
    <cellStyle name="20% - Colore 1 2" xfId="7" xr:uid="{00000000-0005-0000-0000-000000000000}"/>
    <cellStyle name="20% - Colore 1 2 2" xfId="77" xr:uid="{2AD13C9F-DC4C-4FA3-86EC-56DC6E569F9E}"/>
    <cellStyle name="20% - Colore 2 2" xfId="8" xr:uid="{00000000-0005-0000-0000-000001000000}"/>
    <cellStyle name="20% - Colore 2 2 2" xfId="45" xr:uid="{EBEAC517-FC37-43C2-BFD7-4DEE491E11B5}"/>
    <cellStyle name="20% - Colore 3 2" xfId="9" xr:uid="{00000000-0005-0000-0000-000002000000}"/>
    <cellStyle name="20% - Colore 3 2 2" xfId="44" xr:uid="{30D2972A-0403-4E81-A8CC-478D638A7A4E}"/>
    <cellStyle name="20% - Colore 4 2" xfId="10" xr:uid="{00000000-0005-0000-0000-000003000000}"/>
    <cellStyle name="20% - Colore 4 2 2" xfId="75" xr:uid="{799D94E7-3D50-4C5F-BC6E-50E7637E08F2}"/>
    <cellStyle name="20% - Colore 5" xfId="6" builtinId="46" customBuiltin="1"/>
    <cellStyle name="20% - Colore 5 2" xfId="78" xr:uid="{A6EF428B-2F21-4363-BBED-7962542D15C5}"/>
    <cellStyle name="20% - Colore 6 2" xfId="11" xr:uid="{00000000-0005-0000-0000-000005000000}"/>
    <cellStyle name="20% - Colore 6 2 2" xfId="74" xr:uid="{8A6F8B3C-01EA-40CF-A91F-0EF2FC7ABA94}"/>
    <cellStyle name="40% - Colore 1 2" xfId="12" xr:uid="{00000000-0005-0000-0000-000006000000}"/>
    <cellStyle name="40% - Colore 1 2 2" xfId="42" xr:uid="{8F129941-1EDF-4F8B-9E5F-ED77DA517C1B}"/>
    <cellStyle name="40% - Colore 2" xfId="4" builtinId="35" customBuiltin="1"/>
    <cellStyle name="40% - Colore 2 2" xfId="80" xr:uid="{E636232C-964C-4EA0-919B-6AE101A9C092}"/>
    <cellStyle name="40% - Colore 3 2" xfId="13" xr:uid="{00000000-0005-0000-0000-000008000000}"/>
    <cellStyle name="40% - Colore 3 2 2" xfId="73" xr:uid="{FD738AF7-CBBD-4821-829C-5FC4507AC55C}"/>
    <cellStyle name="40% - Colore 4 2" xfId="14" xr:uid="{00000000-0005-0000-0000-000009000000}"/>
    <cellStyle name="40% - Colore 4 2 2" xfId="72" xr:uid="{D85044D5-78C6-45AF-838A-64B3EC9FAC0B}"/>
    <cellStyle name="40% - Colore 5 2" xfId="15" xr:uid="{00000000-0005-0000-0000-00000A000000}"/>
    <cellStyle name="40% - Colore 5 2 2" xfId="71" xr:uid="{653416D2-4DAE-42AB-A7FE-C96E67C7B5AE}"/>
    <cellStyle name="40% - Colore 6 2" xfId="16" xr:uid="{00000000-0005-0000-0000-00000B000000}"/>
    <cellStyle name="40% - Colore 6 2 2" xfId="47" xr:uid="{7A98D41F-58AC-4C70-A9DF-5F6E91AF5D96}"/>
    <cellStyle name="60% - Colore 1 2" xfId="17" xr:uid="{00000000-0005-0000-0000-00000C000000}"/>
    <cellStyle name="60% - Colore 1 2 2" xfId="70" xr:uid="{AFC1512C-A01F-413E-9B76-64EB7054CA4C}"/>
    <cellStyle name="60% - Colore 2 2" xfId="18" xr:uid="{00000000-0005-0000-0000-00000D000000}"/>
    <cellStyle name="60% - Colore 2 2 2" xfId="69" xr:uid="{94675A6C-F5F5-4661-821F-4AFEB3C42FBB}"/>
    <cellStyle name="60% - Colore 3 2" xfId="19" xr:uid="{00000000-0005-0000-0000-00000E000000}"/>
    <cellStyle name="60% - Colore 3 2 2" xfId="68" xr:uid="{6596AAD4-AD8B-4FAD-90F2-B6AC5125930B}"/>
    <cellStyle name="60% - Colore 4 2" xfId="20" xr:uid="{00000000-0005-0000-0000-00000F000000}"/>
    <cellStyle name="60% - Colore 4 2 2" xfId="67" xr:uid="{E894DF9B-670E-4609-8BC1-BAD8FC05F8F3}"/>
    <cellStyle name="60% - Colore 5 2" xfId="21" xr:uid="{00000000-0005-0000-0000-000010000000}"/>
    <cellStyle name="60% - Colore 5 2 2" xfId="43" xr:uid="{E739672C-2833-43C6-B0C7-3F532F026142}"/>
    <cellStyle name="60% - Colore 6 2" xfId="22" xr:uid="{00000000-0005-0000-0000-000011000000}"/>
    <cellStyle name="60% - Colore 6 2 2" xfId="66" xr:uid="{B57EB0FB-92FB-49A0-B118-DD536E54F888}"/>
    <cellStyle name="Calcolo 2" xfId="23" xr:uid="{00000000-0005-0000-0000-000012000000}"/>
    <cellStyle name="Calcolo 2 2" xfId="65" xr:uid="{6F3E980D-2BEA-42B2-A9B1-FB0DD979E2EB}"/>
    <cellStyle name="Cella collegata 2" xfId="24" xr:uid="{00000000-0005-0000-0000-000013000000}"/>
    <cellStyle name="Cella collegata 2 2" xfId="64" xr:uid="{C21C448A-822E-4FB1-9920-5BD0171F384A}"/>
    <cellStyle name="Cella da controllare" xfId="1" builtinId="23" customBuiltin="1"/>
    <cellStyle name="Cella da controllare 2" xfId="82" xr:uid="{D68DBC5D-1EE2-4CBC-80C9-9D7F1378F774}"/>
    <cellStyle name="Colore 1 2" xfId="25" xr:uid="{00000000-0005-0000-0000-000015000000}"/>
    <cellStyle name="Colore 1 2 2" xfId="63" xr:uid="{BBFEAE2D-CB77-4D1F-84E5-B78C74DCCE63}"/>
    <cellStyle name="Colore 2 2" xfId="26" xr:uid="{00000000-0005-0000-0000-000016000000}"/>
    <cellStyle name="Colore 2 2 2" xfId="62" xr:uid="{A66E2DD7-2C46-47BE-8CED-E75A90C6A671}"/>
    <cellStyle name="Colore 3 2" xfId="27" xr:uid="{00000000-0005-0000-0000-000017000000}"/>
    <cellStyle name="Colore 3 2 2" xfId="61" xr:uid="{69000799-0A60-4546-985D-BB3B25837F6B}"/>
    <cellStyle name="Colore 4 2" xfId="28" xr:uid="{00000000-0005-0000-0000-000018000000}"/>
    <cellStyle name="Colore 4 2 2" xfId="60" xr:uid="{CE9D64CB-E5C3-427E-8C60-9C1BF6125AC8}"/>
    <cellStyle name="Colore 5" xfId="5" builtinId="45" customBuiltin="1"/>
    <cellStyle name="Colore 5 2" xfId="79" xr:uid="{5C7E50F6-1A4A-4AD1-B068-D85A09910A48}"/>
    <cellStyle name="Colore 6 2" xfId="29" xr:uid="{00000000-0005-0000-0000-00001A000000}"/>
    <cellStyle name="Colore 6 2 2" xfId="59" xr:uid="{B5943412-12A5-4310-857F-E3529FA1DB3D}"/>
    <cellStyle name="Input 2" xfId="30" xr:uid="{00000000-0005-0000-0000-00001B000000}"/>
    <cellStyle name="Input 2 2" xfId="58" xr:uid="{712565D1-D494-4DB2-BD83-D4AFB1C360AF}"/>
    <cellStyle name="Neutrale 2" xfId="31" xr:uid="{00000000-0005-0000-0000-00001C000000}"/>
    <cellStyle name="Neutrale 2 2" xfId="57" xr:uid="{F2C7A7AB-BB87-41D8-8491-DD6A5DDDB196}"/>
    <cellStyle name="Normale" xfId="0" builtinId="0"/>
    <cellStyle name="Normale 2" xfId="83" xr:uid="{50E6B6FF-9C8C-4C7D-A131-37C75C5DBFAC}"/>
    <cellStyle name="Nota 2" xfId="32" xr:uid="{00000000-0005-0000-0000-00001E000000}"/>
    <cellStyle name="Nota 2 2" xfId="56" xr:uid="{BDD5A3BB-129A-4624-BA7C-9F06BDF9CB32}"/>
    <cellStyle name="Output 2" xfId="33" xr:uid="{00000000-0005-0000-0000-00001F000000}"/>
    <cellStyle name="Output 2 2" xfId="55" xr:uid="{BC0374FC-C020-440E-BF44-01EDF61D12F2}"/>
    <cellStyle name="Testo avviso" xfId="2" builtinId="11" customBuiltin="1"/>
    <cellStyle name="Testo avviso 2" xfId="81" xr:uid="{082BD824-1484-4A4E-993F-333F4EE38385}"/>
    <cellStyle name="Testo descrittivo" xfId="3" builtinId="53" customBuiltin="1"/>
    <cellStyle name="Testo descrittivo 2" xfId="76" xr:uid="{B987D7A0-7DE8-4D07-B2F1-9767BA871BD9}"/>
    <cellStyle name="Titolo 1 2" xfId="35" xr:uid="{00000000-0005-0000-0000-000022000000}"/>
    <cellStyle name="Titolo 1 2 2" xfId="46" xr:uid="{28B72748-BB95-45E2-9CC3-5579C031C04F}"/>
    <cellStyle name="Titolo 2 2" xfId="36" xr:uid="{00000000-0005-0000-0000-000023000000}"/>
    <cellStyle name="Titolo 2 2 2" xfId="54" xr:uid="{52CB36C2-B644-465C-B08E-6FF78ABC8B6A}"/>
    <cellStyle name="Titolo 3 2" xfId="37" xr:uid="{00000000-0005-0000-0000-000024000000}"/>
    <cellStyle name="Titolo 3 2 2" xfId="53" xr:uid="{575AE1E8-2638-4785-874A-252C51AE20F0}"/>
    <cellStyle name="Titolo 4 2" xfId="38" xr:uid="{00000000-0005-0000-0000-000025000000}"/>
    <cellStyle name="Titolo 4 2 2" xfId="48" xr:uid="{CF6D558D-680A-427F-A625-5E2B411466F3}"/>
    <cellStyle name="Titolo 5" xfId="34" xr:uid="{00000000-0005-0000-0000-000026000000}"/>
    <cellStyle name="Titolo 5 2" xfId="52" xr:uid="{84250BA6-87F7-4D01-A4F8-4D3948246B6C}"/>
    <cellStyle name="Totale 2" xfId="39" xr:uid="{00000000-0005-0000-0000-000027000000}"/>
    <cellStyle name="Totale 2 2" xfId="51" xr:uid="{CDDFD04E-B757-49CD-877C-BDF1DE0BBB68}"/>
    <cellStyle name="Valore non valido 2" xfId="40" xr:uid="{00000000-0005-0000-0000-000028000000}"/>
    <cellStyle name="Valore non valido 2 2" xfId="50" xr:uid="{48493882-4759-4179-97DC-CB7A89C52F23}"/>
    <cellStyle name="Valore valido 2" xfId="41" xr:uid="{00000000-0005-0000-0000-000029000000}"/>
    <cellStyle name="Valore valido 2 2" xfId="49" xr:uid="{90ACE9DC-A0C8-416B-929C-16E64309B9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="50" zoomScaleNormal="50" workbookViewId="0">
      <pane ySplit="3" topLeftCell="A76" activePane="bottomLeft" state="frozen"/>
      <selection activeCell="A3" sqref="A3"/>
      <selection pane="bottomLeft" activeCell="F94" sqref="F94"/>
    </sheetView>
  </sheetViews>
  <sheetFormatPr defaultColWidth="33.5703125" defaultRowHeight="21" x14ac:dyDescent="0.35"/>
  <cols>
    <col min="1" max="1" width="20.7109375" style="9" bestFit="1" customWidth="1"/>
    <col min="2" max="2" width="18.28515625" style="10" bestFit="1" customWidth="1"/>
    <col min="3" max="3" width="26" style="11" customWidth="1"/>
    <col min="4" max="4" width="68.28515625" style="29" customWidth="1"/>
    <col min="5" max="5" width="27.85546875" style="12" customWidth="1"/>
    <col min="6" max="6" width="38.42578125" style="23" customWidth="1"/>
    <col min="7" max="7" width="34.85546875" style="13" customWidth="1"/>
    <col min="8" max="8" width="21.7109375" style="14" customWidth="1"/>
    <col min="9" max="9" width="16.28515625" style="15" bestFit="1" customWidth="1"/>
    <col min="10" max="10" width="22.28515625" style="15" bestFit="1" customWidth="1"/>
    <col min="11" max="11" width="27.140625" style="14" customWidth="1"/>
    <col min="12" max="12" width="14.7109375" style="4" hidden="1" customWidth="1"/>
    <col min="13" max="13" width="33.5703125" style="4" hidden="1" customWidth="1"/>
    <col min="14" max="14" width="40.7109375" style="1" hidden="1" customWidth="1"/>
    <col min="15" max="16" width="33.5703125" style="1" hidden="1" customWidth="1"/>
    <col min="17" max="18" width="33.5703125" style="1" customWidth="1"/>
    <col min="19" max="16384" width="33.5703125" style="1"/>
  </cols>
  <sheetData>
    <row r="1" spans="1:17" x14ac:dyDescent="0.2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2" spans="1:17" ht="90" customHeight="1" x14ac:dyDescent="0.25">
      <c r="A2" s="37" t="s">
        <v>178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</row>
    <row r="3" spans="1:17" ht="42" x14ac:dyDescent="0.35">
      <c r="A3" s="30" t="s">
        <v>1</v>
      </c>
      <c r="B3" s="30" t="s">
        <v>4</v>
      </c>
      <c r="C3" s="27" t="s">
        <v>5</v>
      </c>
      <c r="D3" s="27" t="s">
        <v>2</v>
      </c>
      <c r="E3" s="31" t="s">
        <v>3</v>
      </c>
      <c r="F3" s="27" t="s">
        <v>6</v>
      </c>
      <c r="G3" s="27" t="s">
        <v>0</v>
      </c>
      <c r="H3" s="32" t="s">
        <v>7</v>
      </c>
      <c r="I3" s="33" t="s">
        <v>8</v>
      </c>
      <c r="J3" s="33" t="s">
        <v>9</v>
      </c>
      <c r="K3" s="32" t="s">
        <v>10</v>
      </c>
      <c r="L3" s="1" t="s">
        <v>21</v>
      </c>
      <c r="N3" s="1" t="s">
        <v>61</v>
      </c>
    </row>
    <row r="4" spans="1:17" ht="84" x14ac:dyDescent="0.35">
      <c r="A4" s="19" t="s">
        <v>64</v>
      </c>
      <c r="B4" s="19" t="s">
        <v>12</v>
      </c>
      <c r="C4" s="19" t="s">
        <v>13</v>
      </c>
      <c r="D4" s="26" t="s">
        <v>199</v>
      </c>
      <c r="E4" s="19" t="s">
        <v>172</v>
      </c>
      <c r="F4" s="19" t="s">
        <v>174</v>
      </c>
      <c r="G4" s="19" t="s">
        <v>174</v>
      </c>
      <c r="H4" s="19">
        <v>1250</v>
      </c>
      <c r="I4" s="34">
        <v>44927</v>
      </c>
      <c r="J4" s="34">
        <v>45016</v>
      </c>
      <c r="K4" s="19">
        <v>1250</v>
      </c>
      <c r="L4" s="3" t="s">
        <v>32</v>
      </c>
      <c r="N4" s="22" t="s">
        <v>47</v>
      </c>
    </row>
    <row r="5" spans="1:17" ht="84" x14ac:dyDescent="0.35">
      <c r="A5" s="19" t="s">
        <v>19</v>
      </c>
      <c r="B5" s="19" t="s">
        <v>12</v>
      </c>
      <c r="C5" s="19" t="s">
        <v>13</v>
      </c>
      <c r="D5" s="28" t="s">
        <v>130</v>
      </c>
      <c r="E5" s="19" t="s">
        <v>172</v>
      </c>
      <c r="F5" s="19" t="s">
        <v>189</v>
      </c>
      <c r="G5" s="19" t="s">
        <v>60</v>
      </c>
      <c r="H5" s="19">
        <v>3630</v>
      </c>
      <c r="I5" s="34">
        <v>44943</v>
      </c>
      <c r="J5" s="34">
        <v>45291</v>
      </c>
      <c r="K5" s="19">
        <v>3375</v>
      </c>
      <c r="L5" s="3" t="s">
        <v>31</v>
      </c>
      <c r="N5" s="15">
        <v>44651</v>
      </c>
    </row>
    <row r="6" spans="1:17" ht="84" x14ac:dyDescent="0.35">
      <c r="A6" s="19" t="s">
        <v>180</v>
      </c>
      <c r="B6" s="19" t="s">
        <v>12</v>
      </c>
      <c r="C6" s="19" t="s">
        <v>13</v>
      </c>
      <c r="D6" s="26" t="s">
        <v>274</v>
      </c>
      <c r="E6" s="19" t="s">
        <v>172</v>
      </c>
      <c r="F6" s="19" t="s">
        <v>182</v>
      </c>
      <c r="G6" s="19" t="s">
        <v>181</v>
      </c>
      <c r="H6" s="19">
        <v>3000</v>
      </c>
      <c r="I6" s="34">
        <v>44926</v>
      </c>
      <c r="J6" s="34">
        <v>46022</v>
      </c>
      <c r="K6" s="19">
        <v>1000</v>
      </c>
      <c r="L6" s="5" t="s">
        <v>35</v>
      </c>
      <c r="N6" s="15">
        <v>44926</v>
      </c>
      <c r="P6" s="6"/>
      <c r="Q6" s="6"/>
    </row>
    <row r="7" spans="1:17" ht="57" customHeight="1" x14ac:dyDescent="0.35">
      <c r="A7" s="19" t="s">
        <v>179</v>
      </c>
      <c r="B7" s="19" t="s">
        <v>12</v>
      </c>
      <c r="C7" s="19" t="s">
        <v>13</v>
      </c>
      <c r="D7" s="26" t="s">
        <v>275</v>
      </c>
      <c r="E7" s="19" t="s">
        <v>172</v>
      </c>
      <c r="F7" s="19" t="s">
        <v>182</v>
      </c>
      <c r="G7" s="19" t="s">
        <v>181</v>
      </c>
      <c r="H7" s="19">
        <f>12800*3</f>
        <v>38400</v>
      </c>
      <c r="I7" s="34">
        <v>44926</v>
      </c>
      <c r="J7" s="34">
        <v>46022</v>
      </c>
      <c r="K7" s="19">
        <v>12800</v>
      </c>
      <c r="L7" s="5"/>
      <c r="N7" s="15"/>
      <c r="P7" s="6"/>
      <c r="Q7" s="6"/>
    </row>
    <row r="8" spans="1:17" ht="84" x14ac:dyDescent="0.35">
      <c r="A8" s="19" t="s">
        <v>65</v>
      </c>
      <c r="B8" s="19" t="s">
        <v>12</v>
      </c>
      <c r="C8" s="19" t="s">
        <v>13</v>
      </c>
      <c r="D8" s="28" t="s">
        <v>276</v>
      </c>
      <c r="E8" s="19" t="s">
        <v>172</v>
      </c>
      <c r="F8" s="19" t="s">
        <v>177</v>
      </c>
      <c r="G8" s="19" t="s">
        <v>177</v>
      </c>
      <c r="H8" s="19">
        <v>1092.96</v>
      </c>
      <c r="I8" s="34">
        <v>44949</v>
      </c>
      <c r="J8" s="34">
        <v>44985</v>
      </c>
      <c r="K8" s="19">
        <v>1092.96</v>
      </c>
      <c r="L8" s="5"/>
      <c r="M8" s="4" t="s">
        <v>33</v>
      </c>
      <c r="N8" s="15"/>
      <c r="P8" s="6"/>
      <c r="Q8" s="6"/>
    </row>
    <row r="9" spans="1:17" ht="84" x14ac:dyDescent="0.35">
      <c r="A9" s="19" t="s">
        <v>66</v>
      </c>
      <c r="B9" s="19" t="s">
        <v>12</v>
      </c>
      <c r="C9" s="19" t="s">
        <v>13</v>
      </c>
      <c r="D9" s="26" t="s">
        <v>277</v>
      </c>
      <c r="E9" s="19" t="s">
        <v>172</v>
      </c>
      <c r="F9" s="19" t="s">
        <v>183</v>
      </c>
      <c r="G9" s="19" t="s">
        <v>183</v>
      </c>
      <c r="H9" s="19">
        <v>1221.5</v>
      </c>
      <c r="I9" s="34">
        <v>44927</v>
      </c>
      <c r="J9" s="34">
        <v>45016</v>
      </c>
      <c r="K9" s="19">
        <v>1221.5</v>
      </c>
      <c r="L9" s="3" t="s">
        <v>26</v>
      </c>
      <c r="N9" s="6" t="s">
        <v>48</v>
      </c>
    </row>
    <row r="10" spans="1:17" ht="84" x14ac:dyDescent="0.35">
      <c r="A10" s="19" t="s">
        <v>67</v>
      </c>
      <c r="B10" s="19" t="s">
        <v>12</v>
      </c>
      <c r="C10" s="19" t="s">
        <v>13</v>
      </c>
      <c r="D10" s="28" t="s">
        <v>278</v>
      </c>
      <c r="E10" s="19" t="s">
        <v>172</v>
      </c>
      <c r="F10" s="19" t="s">
        <v>184</v>
      </c>
      <c r="G10" s="19" t="s">
        <v>184</v>
      </c>
      <c r="H10" s="19">
        <v>262.3</v>
      </c>
      <c r="I10" s="34">
        <v>44953</v>
      </c>
      <c r="J10" s="34">
        <v>44985</v>
      </c>
      <c r="K10" s="19">
        <v>262.3</v>
      </c>
      <c r="L10" s="5" t="s">
        <v>37</v>
      </c>
      <c r="N10" s="15" t="s">
        <v>47</v>
      </c>
      <c r="P10" s="6"/>
      <c r="Q10" s="6"/>
    </row>
    <row r="11" spans="1:17" ht="84" x14ac:dyDescent="0.2">
      <c r="A11" s="19" t="s">
        <v>68</v>
      </c>
      <c r="B11" s="19" t="s">
        <v>12</v>
      </c>
      <c r="C11" s="19" t="s">
        <v>13</v>
      </c>
      <c r="D11" s="26" t="s">
        <v>279</v>
      </c>
      <c r="E11" s="19" t="s">
        <v>172</v>
      </c>
      <c r="F11" s="19" t="s">
        <v>186</v>
      </c>
      <c r="G11" s="19" t="s">
        <v>185</v>
      </c>
      <c r="H11" s="19">
        <v>697</v>
      </c>
      <c r="I11" s="34">
        <v>44958</v>
      </c>
      <c r="J11" s="34">
        <v>45291</v>
      </c>
      <c r="K11" s="19">
        <v>0</v>
      </c>
      <c r="L11" s="8"/>
      <c r="M11" s="1"/>
      <c r="N11" s="24" t="s">
        <v>16</v>
      </c>
    </row>
    <row r="12" spans="1:17" ht="84" x14ac:dyDescent="0.35">
      <c r="A12" s="19" t="s">
        <v>69</v>
      </c>
      <c r="B12" s="19" t="s">
        <v>12</v>
      </c>
      <c r="C12" s="19" t="s">
        <v>13</v>
      </c>
      <c r="D12" s="28" t="s">
        <v>280</v>
      </c>
      <c r="E12" s="19" t="s">
        <v>187</v>
      </c>
      <c r="F12" s="19" t="s">
        <v>188</v>
      </c>
      <c r="G12" s="19" t="s">
        <v>188</v>
      </c>
      <c r="H12" s="19">
        <v>1779</v>
      </c>
      <c r="I12" s="34">
        <v>44959</v>
      </c>
      <c r="J12" s="34">
        <v>45291</v>
      </c>
      <c r="K12" s="19">
        <v>1779</v>
      </c>
      <c r="L12" s="5" t="s">
        <v>44</v>
      </c>
      <c r="N12" s="15"/>
      <c r="P12" s="6"/>
      <c r="Q12" s="6"/>
    </row>
    <row r="13" spans="1:17" ht="84" x14ac:dyDescent="0.2">
      <c r="A13" s="19" t="s">
        <v>70</v>
      </c>
      <c r="B13" s="19" t="s">
        <v>12</v>
      </c>
      <c r="C13" s="19" t="s">
        <v>13</v>
      </c>
      <c r="D13" s="26" t="s">
        <v>131</v>
      </c>
      <c r="E13" s="19" t="s">
        <v>172</v>
      </c>
      <c r="F13" s="19" t="s">
        <v>177</v>
      </c>
      <c r="G13" s="19" t="s">
        <v>177</v>
      </c>
      <c r="H13" s="19">
        <v>10330.1</v>
      </c>
      <c r="I13" s="34">
        <v>44959</v>
      </c>
      <c r="J13" s="34">
        <v>45291</v>
      </c>
      <c r="K13" s="19">
        <v>10330.1</v>
      </c>
      <c r="L13" s="8"/>
      <c r="M13" s="1"/>
      <c r="N13" s="20" t="s">
        <v>15</v>
      </c>
    </row>
    <row r="14" spans="1:17" ht="84" x14ac:dyDescent="0.35">
      <c r="A14" s="19" t="s">
        <v>18</v>
      </c>
      <c r="B14" s="19" t="s">
        <v>63</v>
      </c>
      <c r="C14" s="19" t="s">
        <v>13</v>
      </c>
      <c r="D14" s="26" t="s">
        <v>132</v>
      </c>
      <c r="E14" s="19" t="s">
        <v>175</v>
      </c>
      <c r="F14" s="19" t="s">
        <v>190</v>
      </c>
      <c r="G14" s="19" t="s">
        <v>176</v>
      </c>
      <c r="H14" s="19">
        <v>5415</v>
      </c>
      <c r="I14" s="34">
        <v>44972</v>
      </c>
      <c r="J14" s="34">
        <v>45107</v>
      </c>
      <c r="K14" s="19">
        <v>5415</v>
      </c>
      <c r="L14" s="3" t="s">
        <v>27</v>
      </c>
      <c r="M14" s="4" t="s">
        <v>23</v>
      </c>
      <c r="N14" s="18">
        <v>44834</v>
      </c>
    </row>
    <row r="15" spans="1:17" ht="84" x14ac:dyDescent="0.35">
      <c r="A15" s="19" t="s">
        <v>71</v>
      </c>
      <c r="B15" s="19" t="s">
        <v>12</v>
      </c>
      <c r="C15" s="19" t="s">
        <v>13</v>
      </c>
      <c r="D15" s="28" t="s">
        <v>281</v>
      </c>
      <c r="E15" s="19" t="s">
        <v>172</v>
      </c>
      <c r="F15" s="19" t="s">
        <v>191</v>
      </c>
      <c r="G15" s="19" t="s">
        <v>191</v>
      </c>
      <c r="H15" s="19">
        <v>5550</v>
      </c>
      <c r="I15" s="34">
        <v>44979</v>
      </c>
      <c r="J15" s="34">
        <v>45015</v>
      </c>
      <c r="K15" s="19">
        <v>5550</v>
      </c>
      <c r="L15" s="5" t="s">
        <v>38</v>
      </c>
      <c r="N15" s="2">
        <v>44926</v>
      </c>
      <c r="P15" s="6"/>
      <c r="Q15" s="6"/>
    </row>
    <row r="16" spans="1:17" ht="84" x14ac:dyDescent="0.35">
      <c r="A16" s="19" t="s">
        <v>72</v>
      </c>
      <c r="B16" s="19" t="s">
        <v>12</v>
      </c>
      <c r="C16" s="19" t="s">
        <v>13</v>
      </c>
      <c r="D16" s="26" t="s">
        <v>198</v>
      </c>
      <c r="E16" s="19" t="s">
        <v>172</v>
      </c>
      <c r="F16" s="19" t="s">
        <v>191</v>
      </c>
      <c r="G16" s="19" t="s">
        <v>191</v>
      </c>
      <c r="H16" s="19">
        <v>1600</v>
      </c>
      <c r="I16" s="34">
        <v>44979</v>
      </c>
      <c r="J16" s="34">
        <v>45015</v>
      </c>
      <c r="K16" s="19">
        <v>1600</v>
      </c>
      <c r="L16" s="3" t="s">
        <v>50</v>
      </c>
      <c r="N16" s="2">
        <v>44773</v>
      </c>
    </row>
    <row r="17" spans="1:17" ht="84" x14ac:dyDescent="0.35">
      <c r="A17" s="19" t="s">
        <v>194</v>
      </c>
      <c r="B17" s="19" t="s">
        <v>12</v>
      </c>
      <c r="C17" s="19" t="s">
        <v>13</v>
      </c>
      <c r="D17" s="28" t="s">
        <v>195</v>
      </c>
      <c r="E17" s="19" t="s">
        <v>173</v>
      </c>
      <c r="F17" s="19" t="s">
        <v>201</v>
      </c>
      <c r="G17" s="19" t="s">
        <v>201</v>
      </c>
      <c r="H17" s="19">
        <f>3152.5*3</f>
        <v>9457.5</v>
      </c>
      <c r="I17" s="34">
        <v>44986</v>
      </c>
      <c r="J17" s="34">
        <v>46082</v>
      </c>
      <c r="K17" s="19">
        <v>3152.5</v>
      </c>
      <c r="L17" s="3" t="s">
        <v>30</v>
      </c>
      <c r="N17" s="2">
        <v>44712</v>
      </c>
    </row>
    <row r="18" spans="1:17" ht="84" x14ac:dyDescent="0.35">
      <c r="A18" s="19" t="s">
        <v>192</v>
      </c>
      <c r="B18" s="19" t="s">
        <v>12</v>
      </c>
      <c r="C18" s="19" t="s">
        <v>13</v>
      </c>
      <c r="D18" s="28" t="s">
        <v>196</v>
      </c>
      <c r="E18" s="19" t="s">
        <v>173</v>
      </c>
      <c r="F18" s="19" t="s">
        <v>200</v>
      </c>
      <c r="G18" s="19" t="s">
        <v>200</v>
      </c>
      <c r="H18" s="19">
        <f>800*3</f>
        <v>2400</v>
      </c>
      <c r="I18" s="34">
        <v>44986</v>
      </c>
      <c r="J18" s="34">
        <v>46082</v>
      </c>
      <c r="K18" s="19">
        <v>800</v>
      </c>
      <c r="L18" s="3"/>
      <c r="N18" s="2"/>
    </row>
    <row r="19" spans="1:17" ht="84" x14ac:dyDescent="0.35">
      <c r="A19" s="19" t="s">
        <v>193</v>
      </c>
      <c r="B19" s="19" t="s">
        <v>12</v>
      </c>
      <c r="C19" s="19" t="s">
        <v>13</v>
      </c>
      <c r="D19" s="28" t="s">
        <v>197</v>
      </c>
      <c r="E19" s="19" t="s">
        <v>173</v>
      </c>
      <c r="F19" s="19" t="s">
        <v>200</v>
      </c>
      <c r="G19" s="19" t="s">
        <v>200</v>
      </c>
      <c r="H19" s="19">
        <f>850*3</f>
        <v>2550</v>
      </c>
      <c r="I19" s="34">
        <v>44986</v>
      </c>
      <c r="J19" s="34">
        <v>46082</v>
      </c>
      <c r="K19" s="19">
        <v>850</v>
      </c>
      <c r="L19" s="3"/>
      <c r="N19" s="2"/>
    </row>
    <row r="20" spans="1:17" ht="84" x14ac:dyDescent="0.35">
      <c r="A20" s="19" t="s">
        <v>73</v>
      </c>
      <c r="B20" s="19" t="s">
        <v>12</v>
      </c>
      <c r="C20" s="19" t="s">
        <v>13</v>
      </c>
      <c r="D20" s="26" t="s">
        <v>282</v>
      </c>
      <c r="E20" s="19" t="s">
        <v>172</v>
      </c>
      <c r="F20" s="19" t="s">
        <v>202</v>
      </c>
      <c r="G20" s="19" t="s">
        <v>202</v>
      </c>
      <c r="H20" s="19">
        <v>4900</v>
      </c>
      <c r="I20" s="34">
        <v>44987</v>
      </c>
      <c r="J20" s="34">
        <v>45291</v>
      </c>
      <c r="K20" s="19">
        <v>2481.75</v>
      </c>
      <c r="L20" s="5" t="s">
        <v>36</v>
      </c>
      <c r="N20" s="2">
        <v>44712</v>
      </c>
      <c r="P20" s="6"/>
      <c r="Q20" s="6"/>
    </row>
    <row r="21" spans="1:17" ht="84" x14ac:dyDescent="0.35">
      <c r="A21" s="19" t="s">
        <v>74</v>
      </c>
      <c r="B21" s="19" t="s">
        <v>12</v>
      </c>
      <c r="C21" s="19" t="s">
        <v>13</v>
      </c>
      <c r="D21" s="28" t="s">
        <v>133</v>
      </c>
      <c r="E21" s="19" t="s">
        <v>172</v>
      </c>
      <c r="F21" s="19" t="s">
        <v>203</v>
      </c>
      <c r="G21" s="19" t="s">
        <v>203</v>
      </c>
      <c r="H21" s="19">
        <v>7364</v>
      </c>
      <c r="I21" s="34">
        <v>44999</v>
      </c>
      <c r="J21" s="34">
        <v>46022</v>
      </c>
      <c r="K21" s="19">
        <v>2222</v>
      </c>
      <c r="L21" s="5" t="s">
        <v>34</v>
      </c>
      <c r="N21" s="2">
        <v>44742</v>
      </c>
      <c r="P21" s="6"/>
      <c r="Q21" s="6"/>
    </row>
    <row r="22" spans="1:17" ht="84" x14ac:dyDescent="0.35">
      <c r="A22" s="19" t="s">
        <v>75</v>
      </c>
      <c r="B22" s="19" t="s">
        <v>12</v>
      </c>
      <c r="C22" s="19" t="s">
        <v>13</v>
      </c>
      <c r="D22" s="26" t="s">
        <v>283</v>
      </c>
      <c r="E22" s="19" t="s">
        <v>172</v>
      </c>
      <c r="F22" s="19" t="s">
        <v>204</v>
      </c>
      <c r="G22" s="19" t="s">
        <v>204</v>
      </c>
      <c r="H22" s="19">
        <v>7875</v>
      </c>
      <c r="I22" s="34">
        <v>45001</v>
      </c>
      <c r="J22" s="34">
        <v>45076</v>
      </c>
      <c r="K22" s="19">
        <v>3255</v>
      </c>
      <c r="L22" s="5" t="s">
        <v>43</v>
      </c>
      <c r="N22" s="2" t="s">
        <v>48</v>
      </c>
      <c r="P22" s="6"/>
      <c r="Q22" s="6"/>
    </row>
    <row r="23" spans="1:17" ht="84" x14ac:dyDescent="0.35">
      <c r="A23" s="19" t="s">
        <v>76</v>
      </c>
      <c r="B23" s="19" t="s">
        <v>12</v>
      </c>
      <c r="C23" s="19" t="s">
        <v>13</v>
      </c>
      <c r="D23" s="28" t="s">
        <v>206</v>
      </c>
      <c r="E23" s="19" t="s">
        <v>172</v>
      </c>
      <c r="F23" s="19" t="s">
        <v>205</v>
      </c>
      <c r="G23" s="19" t="s">
        <v>205</v>
      </c>
      <c r="H23" s="19">
        <v>38892</v>
      </c>
      <c r="I23" s="34">
        <v>45001</v>
      </c>
      <c r="J23" s="34">
        <v>45076</v>
      </c>
      <c r="K23" s="19">
        <f>20000+18890</f>
        <v>38890</v>
      </c>
      <c r="L23" s="5" t="s">
        <v>51</v>
      </c>
      <c r="N23" s="2" t="s">
        <v>47</v>
      </c>
      <c r="P23" s="6"/>
      <c r="Q23" s="6"/>
    </row>
    <row r="24" spans="1:17" ht="84" x14ac:dyDescent="0.35">
      <c r="A24" s="19" t="s">
        <v>77</v>
      </c>
      <c r="B24" s="19" t="s">
        <v>12</v>
      </c>
      <c r="C24" s="19" t="s">
        <v>13</v>
      </c>
      <c r="D24" s="26" t="s">
        <v>284</v>
      </c>
      <c r="E24" s="19" t="s">
        <v>172</v>
      </c>
      <c r="F24" s="19" t="s">
        <v>207</v>
      </c>
      <c r="G24" s="19" t="s">
        <v>207</v>
      </c>
      <c r="H24" s="19">
        <v>6350</v>
      </c>
      <c r="I24" s="34">
        <v>45001</v>
      </c>
      <c r="J24" s="34">
        <v>45076</v>
      </c>
      <c r="K24" s="19">
        <v>5970</v>
      </c>
      <c r="L24" s="5" t="s">
        <v>52</v>
      </c>
      <c r="N24" s="2">
        <v>44804</v>
      </c>
      <c r="P24" s="6"/>
      <c r="Q24" s="6"/>
    </row>
    <row r="25" spans="1:17" ht="84" x14ac:dyDescent="0.35">
      <c r="A25" s="19" t="s">
        <v>78</v>
      </c>
      <c r="B25" s="19" t="s">
        <v>12</v>
      </c>
      <c r="C25" s="19" t="s">
        <v>13</v>
      </c>
      <c r="D25" s="28" t="s">
        <v>208</v>
      </c>
      <c r="E25" s="19" t="s">
        <v>172</v>
      </c>
      <c r="F25" s="19" t="s">
        <v>209</v>
      </c>
      <c r="G25" s="19" t="s">
        <v>209</v>
      </c>
      <c r="H25" s="19">
        <v>8350</v>
      </c>
      <c r="I25" s="34">
        <v>45001</v>
      </c>
      <c r="J25" s="34">
        <v>45076</v>
      </c>
      <c r="K25" s="19">
        <f>2500+3600</f>
        <v>6100</v>
      </c>
      <c r="L25" s="3" t="s">
        <v>53</v>
      </c>
      <c r="N25" s="2">
        <v>44804</v>
      </c>
    </row>
    <row r="26" spans="1:17" ht="84" x14ac:dyDescent="0.35">
      <c r="A26" s="19" t="s">
        <v>79</v>
      </c>
      <c r="B26" s="19" t="s">
        <v>12</v>
      </c>
      <c r="C26" s="19" t="s">
        <v>13</v>
      </c>
      <c r="D26" s="26" t="s">
        <v>285</v>
      </c>
      <c r="E26" s="19" t="s">
        <v>172</v>
      </c>
      <c r="F26" s="19" t="s">
        <v>210</v>
      </c>
      <c r="G26" s="19" t="s">
        <v>210</v>
      </c>
      <c r="H26" s="19">
        <v>1200</v>
      </c>
      <c r="I26" s="34">
        <v>45001</v>
      </c>
      <c r="J26" s="34">
        <v>45076</v>
      </c>
      <c r="K26" s="19">
        <v>1200</v>
      </c>
      <c r="L26" s="3" t="s">
        <v>28</v>
      </c>
      <c r="N26" s="17" t="s">
        <v>48</v>
      </c>
    </row>
    <row r="27" spans="1:17" ht="84" x14ac:dyDescent="0.35">
      <c r="A27" s="19" t="s">
        <v>80</v>
      </c>
      <c r="B27" s="19" t="s">
        <v>12</v>
      </c>
      <c r="C27" s="19" t="s">
        <v>13</v>
      </c>
      <c r="D27" s="28" t="s">
        <v>134</v>
      </c>
      <c r="E27" s="19" t="s">
        <v>172</v>
      </c>
      <c r="F27" s="19" t="s">
        <v>211</v>
      </c>
      <c r="G27" s="19" t="s">
        <v>211</v>
      </c>
      <c r="H27" s="19">
        <v>1000</v>
      </c>
      <c r="I27" s="34">
        <v>45001</v>
      </c>
      <c r="J27" s="34">
        <v>45657</v>
      </c>
      <c r="K27" s="19">
        <v>0</v>
      </c>
      <c r="L27" s="3" t="s">
        <v>54</v>
      </c>
      <c r="N27" s="2">
        <v>44804</v>
      </c>
      <c r="P27" s="6"/>
      <c r="Q27" s="6"/>
    </row>
    <row r="28" spans="1:17" ht="84" x14ac:dyDescent="0.35">
      <c r="A28" s="19" t="s">
        <v>81</v>
      </c>
      <c r="B28" s="19" t="s">
        <v>12</v>
      </c>
      <c r="C28" s="19" t="s">
        <v>13</v>
      </c>
      <c r="D28" s="26" t="s">
        <v>135</v>
      </c>
      <c r="E28" s="19" t="s">
        <v>172</v>
      </c>
      <c r="F28" s="19" t="s">
        <v>212</v>
      </c>
      <c r="G28" s="19" t="s">
        <v>212</v>
      </c>
      <c r="H28" s="19">
        <v>680.53</v>
      </c>
      <c r="I28" s="34">
        <v>45002</v>
      </c>
      <c r="J28" s="34">
        <v>45291</v>
      </c>
      <c r="K28" s="19">
        <v>680.53</v>
      </c>
      <c r="L28" s="3" t="s">
        <v>55</v>
      </c>
      <c r="N28" s="18">
        <v>44834</v>
      </c>
    </row>
    <row r="29" spans="1:17" ht="84" x14ac:dyDescent="0.2">
      <c r="A29" s="19" t="s">
        <v>82</v>
      </c>
      <c r="B29" s="19" t="s">
        <v>12</v>
      </c>
      <c r="C29" s="19" t="s">
        <v>13</v>
      </c>
      <c r="D29" s="28" t="s">
        <v>136</v>
      </c>
      <c r="E29" s="19" t="s">
        <v>172</v>
      </c>
      <c r="F29" s="19" t="s">
        <v>185</v>
      </c>
      <c r="G29" s="19" t="s">
        <v>185</v>
      </c>
      <c r="H29" s="19">
        <v>636.76</v>
      </c>
      <c r="I29" s="34">
        <v>45005</v>
      </c>
      <c r="J29" s="34">
        <v>45076</v>
      </c>
      <c r="K29" s="19">
        <v>636.76</v>
      </c>
      <c r="L29" s="8"/>
      <c r="M29" s="1"/>
      <c r="N29" s="2"/>
    </row>
    <row r="30" spans="1:17" ht="84" x14ac:dyDescent="0.35">
      <c r="A30" s="19" t="s">
        <v>64</v>
      </c>
      <c r="B30" s="19" t="s">
        <v>12</v>
      </c>
      <c r="C30" s="19" t="s">
        <v>13</v>
      </c>
      <c r="D30" s="28" t="s">
        <v>137</v>
      </c>
      <c r="E30" s="19" t="s">
        <v>172</v>
      </c>
      <c r="F30" s="19" t="s">
        <v>174</v>
      </c>
      <c r="G30" s="19" t="s">
        <v>174</v>
      </c>
      <c r="H30" s="19">
        <v>1250</v>
      </c>
      <c r="I30" s="34">
        <v>45017</v>
      </c>
      <c r="J30" s="34">
        <v>45107</v>
      </c>
      <c r="K30" s="19">
        <v>1250</v>
      </c>
      <c r="L30" s="3" t="s">
        <v>24</v>
      </c>
      <c r="N30" s="2">
        <v>44926</v>
      </c>
      <c r="P30" s="6"/>
      <c r="Q30" s="6"/>
    </row>
    <row r="31" spans="1:17" ht="84" x14ac:dyDescent="0.35">
      <c r="A31" s="19" t="s">
        <v>66</v>
      </c>
      <c r="B31" s="19" t="s">
        <v>12</v>
      </c>
      <c r="C31" s="19" t="s">
        <v>13</v>
      </c>
      <c r="D31" s="26" t="s">
        <v>138</v>
      </c>
      <c r="E31" s="19" t="s">
        <v>172</v>
      </c>
      <c r="F31" s="19" t="s">
        <v>183</v>
      </c>
      <c r="G31" s="19" t="s">
        <v>183</v>
      </c>
      <c r="H31" s="19">
        <v>1221.5</v>
      </c>
      <c r="I31" s="34">
        <v>45017</v>
      </c>
      <c r="J31" s="34">
        <v>45107</v>
      </c>
      <c r="K31" s="19">
        <v>1221.5</v>
      </c>
      <c r="L31" s="3" t="s">
        <v>29</v>
      </c>
      <c r="N31" s="2">
        <v>44926</v>
      </c>
    </row>
    <row r="32" spans="1:17" ht="84" x14ac:dyDescent="0.35">
      <c r="A32" s="19" t="s">
        <v>83</v>
      </c>
      <c r="B32" s="19" t="s">
        <v>12</v>
      </c>
      <c r="C32" s="19" t="s">
        <v>13</v>
      </c>
      <c r="D32" s="28" t="s">
        <v>214</v>
      </c>
      <c r="E32" s="19" t="s">
        <v>172</v>
      </c>
      <c r="F32" s="19" t="s">
        <v>213</v>
      </c>
      <c r="G32" s="19" t="s">
        <v>213</v>
      </c>
      <c r="H32" s="19">
        <v>23305</v>
      </c>
      <c r="I32" s="34">
        <v>45013</v>
      </c>
      <c r="J32" s="34">
        <v>45076</v>
      </c>
      <c r="K32" s="19">
        <v>23305</v>
      </c>
      <c r="L32" s="5" t="s">
        <v>40</v>
      </c>
      <c r="N32" s="2">
        <v>44926</v>
      </c>
      <c r="P32" s="6"/>
      <c r="Q32" s="6"/>
    </row>
    <row r="33" spans="1:17" ht="84" x14ac:dyDescent="0.35">
      <c r="A33" s="19" t="s">
        <v>84</v>
      </c>
      <c r="B33" s="19" t="s">
        <v>12</v>
      </c>
      <c r="C33" s="19" t="s">
        <v>13</v>
      </c>
      <c r="D33" s="26" t="s">
        <v>139</v>
      </c>
      <c r="E33" s="19" t="s">
        <v>172</v>
      </c>
      <c r="F33" s="19" t="s">
        <v>174</v>
      </c>
      <c r="G33" s="19" t="s">
        <v>174</v>
      </c>
      <c r="H33" s="19">
        <v>500</v>
      </c>
      <c r="I33" s="34">
        <v>45014</v>
      </c>
      <c r="J33" s="34">
        <v>45291</v>
      </c>
      <c r="K33" s="19">
        <v>500</v>
      </c>
      <c r="L33" s="5" t="s">
        <v>39</v>
      </c>
      <c r="N33" s="2">
        <v>44957</v>
      </c>
      <c r="P33" s="6"/>
      <c r="Q33" s="6"/>
    </row>
    <row r="34" spans="1:17" s="6" customFormat="1" ht="84" x14ac:dyDescent="0.35">
      <c r="A34" s="19" t="s">
        <v>85</v>
      </c>
      <c r="B34" s="19" t="s">
        <v>12</v>
      </c>
      <c r="C34" s="19" t="s">
        <v>13</v>
      </c>
      <c r="D34" s="28" t="s">
        <v>140</v>
      </c>
      <c r="E34" s="19" t="s">
        <v>172</v>
      </c>
      <c r="F34" s="19" t="s">
        <v>228</v>
      </c>
      <c r="G34" s="19" t="s">
        <v>228</v>
      </c>
      <c r="H34" s="19">
        <f>1462.5*2</f>
        <v>2925</v>
      </c>
      <c r="I34" s="34">
        <v>44958</v>
      </c>
      <c r="J34" s="34">
        <v>45137</v>
      </c>
      <c r="K34" s="19">
        <v>2925</v>
      </c>
      <c r="L34" s="5" t="s">
        <v>46</v>
      </c>
      <c r="M34" s="4"/>
      <c r="N34" s="2">
        <v>44926</v>
      </c>
      <c r="O34" s="1"/>
    </row>
    <row r="35" spans="1:17" s="6" customFormat="1" ht="84" x14ac:dyDescent="0.35">
      <c r="A35" s="19" t="s">
        <v>86</v>
      </c>
      <c r="B35" s="19" t="s">
        <v>12</v>
      </c>
      <c r="C35" s="19" t="s">
        <v>13</v>
      </c>
      <c r="D35" s="26" t="s">
        <v>141</v>
      </c>
      <c r="E35" s="19" t="s">
        <v>175</v>
      </c>
      <c r="F35" s="19" t="s">
        <v>229</v>
      </c>
      <c r="G35" s="19" t="s">
        <v>229</v>
      </c>
      <c r="H35" s="19">
        <f>1000*3</f>
        <v>3000</v>
      </c>
      <c r="I35" s="34">
        <v>45030</v>
      </c>
      <c r="J35" s="34">
        <v>46022</v>
      </c>
      <c r="K35" s="19">
        <v>646.5</v>
      </c>
      <c r="L35" s="5" t="s">
        <v>45</v>
      </c>
      <c r="M35" s="4"/>
      <c r="N35" s="2">
        <v>44926</v>
      </c>
      <c r="O35" s="1"/>
    </row>
    <row r="36" spans="1:17" s="6" customFormat="1" ht="84" x14ac:dyDescent="0.2">
      <c r="A36" s="19" t="s">
        <v>87</v>
      </c>
      <c r="B36" s="19" t="s">
        <v>12</v>
      </c>
      <c r="C36" s="19" t="s">
        <v>13</v>
      </c>
      <c r="D36" s="28" t="s">
        <v>216</v>
      </c>
      <c r="E36" s="19" t="s">
        <v>172</v>
      </c>
      <c r="F36" s="19" t="s">
        <v>215</v>
      </c>
      <c r="G36" s="19" t="s">
        <v>215</v>
      </c>
      <c r="H36" s="19">
        <v>4130</v>
      </c>
      <c r="I36" s="34">
        <v>45030</v>
      </c>
      <c r="J36" s="34">
        <v>45076</v>
      </c>
      <c r="K36" s="19">
        <v>4130</v>
      </c>
      <c r="L36" s="3"/>
      <c r="M36" s="1"/>
      <c r="N36" s="2"/>
      <c r="O36" s="1"/>
      <c r="P36" s="1"/>
      <c r="Q36" s="1"/>
    </row>
    <row r="37" spans="1:17" s="6" customFormat="1" ht="84" x14ac:dyDescent="0.2">
      <c r="A37" s="19" t="s">
        <v>88</v>
      </c>
      <c r="B37" s="19" t="s">
        <v>12</v>
      </c>
      <c r="C37" s="19" t="s">
        <v>13</v>
      </c>
      <c r="D37" s="26" t="s">
        <v>218</v>
      </c>
      <c r="E37" s="19" t="s">
        <v>172</v>
      </c>
      <c r="F37" s="19" t="s">
        <v>217</v>
      </c>
      <c r="G37" s="19" t="s">
        <v>217</v>
      </c>
      <c r="H37" s="19">
        <v>1854</v>
      </c>
      <c r="I37" s="34">
        <v>45030</v>
      </c>
      <c r="J37" s="34">
        <v>45076</v>
      </c>
      <c r="K37" s="19">
        <v>1854</v>
      </c>
      <c r="L37" s="3"/>
      <c r="M37" s="1"/>
      <c r="N37" s="2"/>
      <c r="O37" s="1"/>
      <c r="P37" s="1"/>
      <c r="Q37" s="1"/>
    </row>
    <row r="38" spans="1:17" s="6" customFormat="1" ht="84" x14ac:dyDescent="0.35">
      <c r="A38" s="19" t="s">
        <v>89</v>
      </c>
      <c r="B38" s="19" t="s">
        <v>12</v>
      </c>
      <c r="C38" s="19" t="s">
        <v>13</v>
      </c>
      <c r="D38" s="26" t="s">
        <v>142</v>
      </c>
      <c r="E38" s="19" t="s">
        <v>175</v>
      </c>
      <c r="F38" s="19" t="s">
        <v>230</v>
      </c>
      <c r="G38" s="19" t="s">
        <v>231</v>
      </c>
      <c r="H38" s="19">
        <v>2000</v>
      </c>
      <c r="I38" s="34">
        <v>45044</v>
      </c>
      <c r="J38" s="34">
        <v>45044</v>
      </c>
      <c r="K38" s="19">
        <v>2000</v>
      </c>
      <c r="L38" s="5" t="s">
        <v>20</v>
      </c>
      <c r="M38" s="4" t="s">
        <v>22</v>
      </c>
      <c r="N38" s="7"/>
      <c r="O38" s="1"/>
    </row>
    <row r="39" spans="1:17" s="6" customFormat="1" ht="84" x14ac:dyDescent="0.35">
      <c r="A39" s="19" t="s">
        <v>90</v>
      </c>
      <c r="B39" s="19" t="s">
        <v>12</v>
      </c>
      <c r="C39" s="19" t="s">
        <v>13</v>
      </c>
      <c r="D39" s="28" t="s">
        <v>143</v>
      </c>
      <c r="E39" s="19" t="s">
        <v>172</v>
      </c>
      <c r="F39" s="19" t="s">
        <v>232</v>
      </c>
      <c r="G39" s="19" t="s">
        <v>232</v>
      </c>
      <c r="H39" s="19">
        <v>4700</v>
      </c>
      <c r="I39" s="34">
        <v>45044</v>
      </c>
      <c r="J39" s="34">
        <v>45076</v>
      </c>
      <c r="K39" s="19">
        <v>4700</v>
      </c>
      <c r="L39" s="3" t="s">
        <v>56</v>
      </c>
      <c r="M39" s="4" t="s">
        <v>57</v>
      </c>
      <c r="N39" s="2" t="s">
        <v>49</v>
      </c>
      <c r="O39" s="1"/>
      <c r="P39" s="1"/>
      <c r="Q39" s="1"/>
    </row>
    <row r="40" spans="1:17" s="6" customFormat="1" ht="48" customHeight="1" x14ac:dyDescent="0.35">
      <c r="A40" s="19" t="s">
        <v>91</v>
      </c>
      <c r="B40" s="19" t="s">
        <v>12</v>
      </c>
      <c r="C40" s="19" t="s">
        <v>13</v>
      </c>
      <c r="D40" s="26" t="s">
        <v>286</v>
      </c>
      <c r="E40" s="19" t="s">
        <v>172</v>
      </c>
      <c r="F40" s="19" t="s">
        <v>233</v>
      </c>
      <c r="G40" s="19" t="s">
        <v>233</v>
      </c>
      <c r="H40" s="19">
        <v>8037</v>
      </c>
      <c r="I40" s="34">
        <v>45050</v>
      </c>
      <c r="J40" s="34">
        <v>45291</v>
      </c>
      <c r="K40" s="19">
        <v>5026.03</v>
      </c>
      <c r="L40" s="3" t="s">
        <v>20</v>
      </c>
      <c r="M40" s="4" t="s">
        <v>22</v>
      </c>
      <c r="N40" s="7"/>
      <c r="O40" s="1"/>
      <c r="P40" s="1"/>
      <c r="Q40" s="1"/>
    </row>
    <row r="41" spans="1:17" s="6" customFormat="1" ht="84" x14ac:dyDescent="0.2">
      <c r="A41" s="19" t="s">
        <v>92</v>
      </c>
      <c r="B41" s="19" t="s">
        <v>12</v>
      </c>
      <c r="C41" s="19" t="s">
        <v>13</v>
      </c>
      <c r="D41" s="28" t="s">
        <v>144</v>
      </c>
      <c r="E41" s="19" t="s">
        <v>172</v>
      </c>
      <c r="F41" s="19" t="s">
        <v>234</v>
      </c>
      <c r="G41" s="19" t="s">
        <v>234</v>
      </c>
      <c r="H41" s="19">
        <v>2000</v>
      </c>
      <c r="I41" s="34">
        <v>45051</v>
      </c>
      <c r="J41" s="34">
        <v>45138</v>
      </c>
      <c r="K41" s="19">
        <v>2000</v>
      </c>
      <c r="L41" s="8"/>
      <c r="M41" s="1"/>
      <c r="N41" s="17"/>
      <c r="O41" s="1"/>
      <c r="P41" s="1"/>
      <c r="Q41" s="1"/>
    </row>
    <row r="42" spans="1:17" s="6" customFormat="1" ht="84" x14ac:dyDescent="0.35">
      <c r="A42" s="19" t="s">
        <v>93</v>
      </c>
      <c r="B42" s="19" t="s">
        <v>12</v>
      </c>
      <c r="C42" s="19" t="s">
        <v>13</v>
      </c>
      <c r="D42" s="26" t="s">
        <v>287</v>
      </c>
      <c r="E42" s="19" t="s">
        <v>172</v>
      </c>
      <c r="F42" s="19" t="s">
        <v>235</v>
      </c>
      <c r="G42" s="19" t="s">
        <v>235</v>
      </c>
      <c r="H42" s="19">
        <v>15000</v>
      </c>
      <c r="I42" s="34">
        <v>45051</v>
      </c>
      <c r="J42" s="34">
        <v>45657</v>
      </c>
      <c r="K42" s="19">
        <v>0</v>
      </c>
      <c r="L42" s="5" t="s">
        <v>42</v>
      </c>
      <c r="M42" s="4"/>
      <c r="N42" s="2">
        <v>45199</v>
      </c>
      <c r="O42" s="1"/>
    </row>
    <row r="43" spans="1:17" s="6" customFormat="1" ht="84" x14ac:dyDescent="0.2">
      <c r="A43" s="19" t="s">
        <v>94</v>
      </c>
      <c r="B43" s="19" t="s">
        <v>12</v>
      </c>
      <c r="C43" s="19" t="s">
        <v>13</v>
      </c>
      <c r="D43" s="28" t="s">
        <v>145</v>
      </c>
      <c r="E43" s="19" t="s">
        <v>172</v>
      </c>
      <c r="F43" s="19" t="s">
        <v>219</v>
      </c>
      <c r="G43" s="19" t="s">
        <v>219</v>
      </c>
      <c r="H43" s="19">
        <v>2000</v>
      </c>
      <c r="I43" s="34">
        <v>45055</v>
      </c>
      <c r="J43" s="34">
        <v>45657</v>
      </c>
      <c r="K43" s="19">
        <v>0</v>
      </c>
      <c r="L43" s="8"/>
      <c r="M43" s="1"/>
      <c r="N43" s="17"/>
      <c r="O43" s="1"/>
      <c r="P43" s="1"/>
      <c r="Q43" s="1"/>
    </row>
    <row r="44" spans="1:17" s="6" customFormat="1" ht="84" x14ac:dyDescent="0.35">
      <c r="A44" s="19" t="s">
        <v>95</v>
      </c>
      <c r="B44" s="19" t="s">
        <v>12</v>
      </c>
      <c r="C44" s="19" t="s">
        <v>13</v>
      </c>
      <c r="D44" s="26" t="s">
        <v>146</v>
      </c>
      <c r="E44" s="19" t="s">
        <v>172</v>
      </c>
      <c r="F44" s="19" t="s">
        <v>236</v>
      </c>
      <c r="G44" s="19" t="s">
        <v>236</v>
      </c>
      <c r="H44" s="19">
        <f>180.39+16</f>
        <v>196.39</v>
      </c>
      <c r="I44" s="34">
        <v>45068</v>
      </c>
      <c r="J44" s="34">
        <v>45107</v>
      </c>
      <c r="K44" s="19">
        <v>196.39</v>
      </c>
      <c r="L44" s="3" t="s">
        <v>20</v>
      </c>
      <c r="M44" s="4" t="s">
        <v>22</v>
      </c>
      <c r="N44" s="7"/>
      <c r="O44" s="1"/>
    </row>
    <row r="45" spans="1:17" s="6" customFormat="1" ht="84" x14ac:dyDescent="0.35">
      <c r="A45" s="19" t="s">
        <v>96</v>
      </c>
      <c r="B45" s="19" t="s">
        <v>12</v>
      </c>
      <c r="C45" s="19" t="s">
        <v>13</v>
      </c>
      <c r="D45" s="28" t="s">
        <v>147</v>
      </c>
      <c r="E45" s="19" t="s">
        <v>175</v>
      </c>
      <c r="F45" s="19" t="s">
        <v>237</v>
      </c>
      <c r="G45" s="19" t="s">
        <v>238</v>
      </c>
      <c r="H45" s="19">
        <v>10000</v>
      </c>
      <c r="I45" s="34">
        <v>45068</v>
      </c>
      <c r="J45" s="34">
        <v>45442</v>
      </c>
      <c r="K45" s="19">
        <v>5713</v>
      </c>
      <c r="L45" s="3" t="s">
        <v>20</v>
      </c>
      <c r="M45" s="4" t="s">
        <v>22</v>
      </c>
      <c r="N45" s="7"/>
      <c r="O45" s="1"/>
      <c r="P45" s="1"/>
      <c r="Q45" s="1"/>
    </row>
    <row r="46" spans="1:17" s="6" customFormat="1" ht="84" x14ac:dyDescent="0.35">
      <c r="A46" s="19" t="s">
        <v>97</v>
      </c>
      <c r="B46" s="19" t="s">
        <v>12</v>
      </c>
      <c r="C46" s="19" t="s">
        <v>13</v>
      </c>
      <c r="D46" s="26" t="s">
        <v>288</v>
      </c>
      <c r="E46" s="19" t="s">
        <v>172</v>
      </c>
      <c r="F46" s="19" t="s">
        <v>182</v>
      </c>
      <c r="G46" s="19" t="s">
        <v>239</v>
      </c>
      <c r="H46" s="19">
        <f>214*3</f>
        <v>642</v>
      </c>
      <c r="I46" s="34">
        <v>45057</v>
      </c>
      <c r="J46" s="34">
        <v>46022</v>
      </c>
      <c r="K46" s="19">
        <v>214</v>
      </c>
      <c r="L46" s="3" t="s">
        <v>62</v>
      </c>
      <c r="M46" s="4" t="s">
        <v>22</v>
      </c>
      <c r="N46" s="7"/>
      <c r="O46" s="1"/>
      <c r="P46" s="1"/>
      <c r="Q46" s="1"/>
    </row>
    <row r="47" spans="1:17" s="6" customFormat="1" ht="84" x14ac:dyDescent="0.35">
      <c r="A47" s="19" t="s">
        <v>99</v>
      </c>
      <c r="B47" s="19" t="s">
        <v>12</v>
      </c>
      <c r="C47" s="19" t="s">
        <v>13</v>
      </c>
      <c r="D47" s="26" t="s">
        <v>148</v>
      </c>
      <c r="E47" s="19" t="s">
        <v>172</v>
      </c>
      <c r="F47" s="19" t="s">
        <v>240</v>
      </c>
      <c r="G47" s="19" t="s">
        <v>240</v>
      </c>
      <c r="H47" s="19">
        <f>1050+52</f>
        <v>1102</v>
      </c>
      <c r="I47" s="34">
        <v>45077</v>
      </c>
      <c r="J47" s="34">
        <v>45137</v>
      </c>
      <c r="K47" s="19">
        <v>1050</v>
      </c>
      <c r="L47" s="3" t="s">
        <v>25</v>
      </c>
      <c r="M47" s="4"/>
      <c r="N47" s="21" t="s">
        <v>47</v>
      </c>
      <c r="O47" s="1"/>
      <c r="P47" s="1"/>
      <c r="Q47" s="1"/>
    </row>
    <row r="48" spans="1:17" s="6" customFormat="1" ht="84" x14ac:dyDescent="0.35">
      <c r="A48" s="19" t="s">
        <v>100</v>
      </c>
      <c r="B48" s="19" t="s">
        <v>12</v>
      </c>
      <c r="C48" s="19" t="s">
        <v>13</v>
      </c>
      <c r="D48" s="28" t="s">
        <v>289</v>
      </c>
      <c r="E48" s="19" t="s">
        <v>172</v>
      </c>
      <c r="F48" s="19" t="s">
        <v>241</v>
      </c>
      <c r="G48" s="19" t="s">
        <v>241</v>
      </c>
      <c r="H48" s="19">
        <v>834.43</v>
      </c>
      <c r="I48" s="34">
        <v>45077</v>
      </c>
      <c r="J48" s="34">
        <v>45107</v>
      </c>
      <c r="K48" s="19">
        <v>834.43</v>
      </c>
      <c r="L48" s="3" t="s">
        <v>59</v>
      </c>
      <c r="M48" s="4"/>
      <c r="N48" s="2" t="s">
        <v>49</v>
      </c>
      <c r="O48" s="1"/>
      <c r="P48" s="1"/>
      <c r="Q48" s="1"/>
    </row>
    <row r="49" spans="1:17" s="6" customFormat="1" ht="84" x14ac:dyDescent="0.35">
      <c r="A49" s="19" t="s">
        <v>101</v>
      </c>
      <c r="B49" s="19" t="s">
        <v>12</v>
      </c>
      <c r="C49" s="19" t="s">
        <v>13</v>
      </c>
      <c r="D49" s="28" t="s">
        <v>220</v>
      </c>
      <c r="E49" s="19" t="s">
        <v>172</v>
      </c>
      <c r="F49" s="19" t="s">
        <v>221</v>
      </c>
      <c r="G49" s="19" t="s">
        <v>221</v>
      </c>
      <c r="H49" s="35">
        <v>2150</v>
      </c>
      <c r="I49" s="34">
        <v>45082</v>
      </c>
      <c r="J49" s="34">
        <v>45112</v>
      </c>
      <c r="K49" s="19">
        <v>2150</v>
      </c>
      <c r="L49" s="5" t="s">
        <v>41</v>
      </c>
      <c r="M49" s="4"/>
      <c r="N49" s="2">
        <v>45291</v>
      </c>
      <c r="O49" s="1"/>
    </row>
    <row r="50" spans="1:17" s="6" customFormat="1" ht="84" x14ac:dyDescent="0.2">
      <c r="A50" s="19" t="s">
        <v>98</v>
      </c>
      <c r="B50" s="19" t="s">
        <v>12</v>
      </c>
      <c r="C50" s="19" t="s">
        <v>13</v>
      </c>
      <c r="D50" s="28" t="s">
        <v>149</v>
      </c>
      <c r="E50" s="19" t="s">
        <v>175</v>
      </c>
      <c r="F50" s="19" t="s">
        <v>242</v>
      </c>
      <c r="G50" s="19" t="s">
        <v>242</v>
      </c>
      <c r="H50" s="19">
        <v>2400</v>
      </c>
      <c r="I50" s="34">
        <v>45091</v>
      </c>
      <c r="J50" s="34">
        <v>45291</v>
      </c>
      <c r="K50" s="19">
        <v>0</v>
      </c>
      <c r="L50" s="8"/>
      <c r="M50" s="1"/>
      <c r="N50" s="2" t="s">
        <v>14</v>
      </c>
      <c r="O50" s="1"/>
      <c r="P50" s="1"/>
      <c r="Q50" s="1"/>
    </row>
    <row r="51" spans="1:17" s="6" customFormat="1" ht="85.5" x14ac:dyDescent="0.2">
      <c r="A51" s="19"/>
      <c r="B51" s="19" t="s">
        <v>12</v>
      </c>
      <c r="C51" s="19" t="s">
        <v>13</v>
      </c>
      <c r="D51" s="26" t="s">
        <v>150</v>
      </c>
      <c r="E51" s="19" t="s">
        <v>172</v>
      </c>
      <c r="F51" s="19" t="s">
        <v>183</v>
      </c>
      <c r="G51" s="19" t="s">
        <v>183</v>
      </c>
      <c r="H51" s="19">
        <v>1000</v>
      </c>
      <c r="I51" s="34">
        <v>45090</v>
      </c>
      <c r="J51" s="34">
        <v>45120</v>
      </c>
      <c r="K51" s="19">
        <v>1000</v>
      </c>
      <c r="L51" s="8"/>
      <c r="M51" s="1"/>
      <c r="N51" s="2" t="s">
        <v>17</v>
      </c>
      <c r="O51" s="1"/>
      <c r="P51" s="1"/>
      <c r="Q51" s="1"/>
    </row>
    <row r="52" spans="1:17" s="6" customFormat="1" ht="84" x14ac:dyDescent="0.35">
      <c r="A52" s="19" t="s">
        <v>102</v>
      </c>
      <c r="B52" s="19" t="s">
        <v>12</v>
      </c>
      <c r="C52" s="19" t="s">
        <v>13</v>
      </c>
      <c r="D52" s="28" t="s">
        <v>151</v>
      </c>
      <c r="E52" s="19" t="s">
        <v>172</v>
      </c>
      <c r="F52" s="19" t="s">
        <v>228</v>
      </c>
      <c r="G52" s="19" t="s">
        <v>228</v>
      </c>
      <c r="H52" s="19">
        <v>750</v>
      </c>
      <c r="I52" s="34">
        <v>45091</v>
      </c>
      <c r="J52" s="34">
        <v>45291</v>
      </c>
      <c r="K52" s="19">
        <v>750</v>
      </c>
      <c r="L52" s="5" t="s">
        <v>58</v>
      </c>
      <c r="M52" s="4"/>
      <c r="N52" s="2">
        <v>45978</v>
      </c>
      <c r="O52" s="1"/>
    </row>
    <row r="53" spans="1:17" s="6" customFormat="1" ht="84" x14ac:dyDescent="0.35">
      <c r="A53" s="19" t="s">
        <v>104</v>
      </c>
      <c r="B53" s="19" t="s">
        <v>12</v>
      </c>
      <c r="C53" s="19" t="s">
        <v>13</v>
      </c>
      <c r="D53" s="28" t="s">
        <v>152</v>
      </c>
      <c r="E53" s="19" t="s">
        <v>172</v>
      </c>
      <c r="F53" s="19" t="s">
        <v>185</v>
      </c>
      <c r="G53" s="19" t="s">
        <v>185</v>
      </c>
      <c r="H53" s="19">
        <f>48+179.5</f>
        <v>227.5</v>
      </c>
      <c r="I53" s="34">
        <v>45103</v>
      </c>
      <c r="J53" s="34">
        <v>45291</v>
      </c>
      <c r="K53" s="19">
        <v>227.5</v>
      </c>
      <c r="L53" s="4"/>
      <c r="M53" s="4"/>
      <c r="N53" s="1"/>
      <c r="O53" s="1"/>
    </row>
    <row r="54" spans="1:17" s="6" customFormat="1" ht="74.099999999999994" customHeight="1" x14ac:dyDescent="0.35">
      <c r="A54" s="16" t="s">
        <v>106</v>
      </c>
      <c r="B54" s="16" t="s">
        <v>12</v>
      </c>
      <c r="C54" s="16" t="s">
        <v>13</v>
      </c>
      <c r="D54" s="28" t="s">
        <v>153</v>
      </c>
      <c r="E54" s="16" t="s">
        <v>172</v>
      </c>
      <c r="F54" s="16" t="s">
        <v>243</v>
      </c>
      <c r="G54" s="16" t="s">
        <v>243</v>
      </c>
      <c r="H54" s="16">
        <v>30000</v>
      </c>
      <c r="I54" s="25">
        <v>45113</v>
      </c>
      <c r="J54" s="25">
        <v>45844</v>
      </c>
      <c r="K54" s="16">
        <v>14690</v>
      </c>
      <c r="L54" s="4"/>
      <c r="M54" s="4"/>
      <c r="N54" s="1"/>
      <c r="O54" s="1"/>
    </row>
    <row r="55" spans="1:17" s="6" customFormat="1" ht="84" x14ac:dyDescent="0.35">
      <c r="A55" s="16" t="s">
        <v>107</v>
      </c>
      <c r="B55" s="16" t="s">
        <v>12</v>
      </c>
      <c r="C55" s="16" t="s">
        <v>13</v>
      </c>
      <c r="D55" s="26" t="s">
        <v>223</v>
      </c>
      <c r="E55" s="16" t="s">
        <v>172</v>
      </c>
      <c r="F55" s="16" t="s">
        <v>222</v>
      </c>
      <c r="G55" s="16" t="s">
        <v>222</v>
      </c>
      <c r="H55" s="6">
        <v>45</v>
      </c>
      <c r="I55" s="25">
        <v>45119</v>
      </c>
      <c r="J55" s="25">
        <v>45150</v>
      </c>
      <c r="K55" s="16">
        <v>45</v>
      </c>
      <c r="L55" s="4"/>
      <c r="M55" s="4"/>
      <c r="N55" s="1"/>
      <c r="O55" s="1"/>
    </row>
    <row r="56" spans="1:17" ht="84" x14ac:dyDescent="0.35">
      <c r="A56" s="16" t="s">
        <v>103</v>
      </c>
      <c r="B56" s="16" t="s">
        <v>12</v>
      </c>
      <c r="C56" s="16" t="s">
        <v>13</v>
      </c>
      <c r="D56" s="26" t="s">
        <v>224</v>
      </c>
      <c r="E56" s="16" t="s">
        <v>175</v>
      </c>
      <c r="F56" s="16" t="s">
        <v>244</v>
      </c>
      <c r="G56" s="16" t="s">
        <v>225</v>
      </c>
      <c r="H56" s="14">
        <f>4500*3</f>
        <v>13500</v>
      </c>
      <c r="I56" s="25">
        <v>45111</v>
      </c>
      <c r="J56" s="25">
        <v>45838</v>
      </c>
      <c r="K56" s="16">
        <v>0</v>
      </c>
    </row>
    <row r="57" spans="1:17" ht="87.75" x14ac:dyDescent="0.35">
      <c r="A57" s="16" t="s">
        <v>108</v>
      </c>
      <c r="B57" s="16" t="s">
        <v>12</v>
      </c>
      <c r="C57" s="16" t="s">
        <v>13</v>
      </c>
      <c r="D57" s="28" t="s">
        <v>154</v>
      </c>
      <c r="E57" s="16" t="s">
        <v>172</v>
      </c>
      <c r="F57" s="16" t="s">
        <v>246</v>
      </c>
      <c r="G57" s="16" t="s">
        <v>246</v>
      </c>
      <c r="H57" s="16">
        <v>25000</v>
      </c>
      <c r="I57" s="25">
        <v>45119</v>
      </c>
      <c r="J57" s="25">
        <v>45291</v>
      </c>
      <c r="K57" s="16">
        <v>13156</v>
      </c>
    </row>
    <row r="58" spans="1:17" ht="87.75" x14ac:dyDescent="0.35">
      <c r="A58" s="16" t="s">
        <v>109</v>
      </c>
      <c r="B58" s="16" t="s">
        <v>12</v>
      </c>
      <c r="C58" s="16" t="s">
        <v>13</v>
      </c>
      <c r="D58" s="26" t="s">
        <v>155</v>
      </c>
      <c r="E58" s="16" t="s">
        <v>172</v>
      </c>
      <c r="F58" s="16" t="s">
        <v>245</v>
      </c>
      <c r="G58" s="16" t="s">
        <v>245</v>
      </c>
      <c r="H58" s="16">
        <v>25000</v>
      </c>
      <c r="I58" s="25">
        <v>45119</v>
      </c>
      <c r="J58" s="25">
        <v>45291</v>
      </c>
      <c r="K58" s="16">
        <v>12291.2</v>
      </c>
    </row>
    <row r="59" spans="1:17" ht="84" x14ac:dyDescent="0.35">
      <c r="A59" s="16" t="s">
        <v>110</v>
      </c>
      <c r="B59" s="16" t="s">
        <v>12</v>
      </c>
      <c r="C59" s="16" t="s">
        <v>13</v>
      </c>
      <c r="D59" s="28" t="s">
        <v>156</v>
      </c>
      <c r="E59" s="16" t="s">
        <v>172</v>
      </c>
      <c r="F59" s="16" t="s">
        <v>247</v>
      </c>
      <c r="G59" s="16" t="s">
        <v>247</v>
      </c>
      <c r="H59" s="16">
        <v>39232</v>
      </c>
      <c r="I59" s="25">
        <v>45112</v>
      </c>
      <c r="J59" s="25">
        <v>45291</v>
      </c>
      <c r="K59" s="16">
        <v>0</v>
      </c>
    </row>
    <row r="60" spans="1:17" ht="84" x14ac:dyDescent="0.35">
      <c r="A60" s="16" t="s">
        <v>111</v>
      </c>
      <c r="B60" s="16" t="s">
        <v>12</v>
      </c>
      <c r="C60" s="16" t="s">
        <v>13</v>
      </c>
      <c r="D60" s="26" t="s">
        <v>157</v>
      </c>
      <c r="E60" s="16" t="s">
        <v>172</v>
      </c>
      <c r="F60" s="16" t="s">
        <v>248</v>
      </c>
      <c r="G60" s="16" t="s">
        <v>248</v>
      </c>
      <c r="H60" s="16">
        <v>6000</v>
      </c>
      <c r="I60" s="25">
        <v>45118</v>
      </c>
      <c r="J60" s="25">
        <v>45484</v>
      </c>
      <c r="K60" s="16">
        <v>0</v>
      </c>
    </row>
    <row r="61" spans="1:17" ht="84" x14ac:dyDescent="0.35">
      <c r="A61" s="16" t="s">
        <v>112</v>
      </c>
      <c r="B61" s="16" t="s">
        <v>12</v>
      </c>
      <c r="C61" s="16" t="s">
        <v>13</v>
      </c>
      <c r="D61" s="28" t="s">
        <v>158</v>
      </c>
      <c r="E61" s="16" t="s">
        <v>172</v>
      </c>
      <c r="F61" s="16" t="s">
        <v>249</v>
      </c>
      <c r="G61" s="16" t="s">
        <v>249</v>
      </c>
      <c r="H61" s="16">
        <f>15*10*6</f>
        <v>900</v>
      </c>
      <c r="I61" s="25">
        <v>45124</v>
      </c>
      <c r="J61" s="25">
        <v>45137</v>
      </c>
      <c r="K61" s="16">
        <v>900</v>
      </c>
    </row>
    <row r="62" spans="1:17" ht="87.75" x14ac:dyDescent="0.35">
      <c r="A62" s="16" t="s">
        <v>113</v>
      </c>
      <c r="B62" s="16" t="s">
        <v>12</v>
      </c>
      <c r="C62" s="16" t="s">
        <v>13</v>
      </c>
      <c r="D62" s="28" t="s">
        <v>159</v>
      </c>
      <c r="E62" s="16" t="s">
        <v>175</v>
      </c>
      <c r="F62" s="16" t="s">
        <v>250</v>
      </c>
      <c r="G62" s="16" t="s">
        <v>228</v>
      </c>
      <c r="H62" s="16">
        <f>7000*3</f>
        <v>21000</v>
      </c>
      <c r="I62" s="25">
        <v>45139</v>
      </c>
      <c r="J62" s="25">
        <v>45870</v>
      </c>
      <c r="K62" s="16">
        <v>1213.3399999999999</v>
      </c>
    </row>
    <row r="63" spans="1:17" ht="84" x14ac:dyDescent="0.35">
      <c r="A63" s="16" t="s">
        <v>114</v>
      </c>
      <c r="B63" s="16" t="s">
        <v>12</v>
      </c>
      <c r="C63" s="16" t="s">
        <v>13</v>
      </c>
      <c r="D63" s="26" t="s">
        <v>160</v>
      </c>
      <c r="E63" s="16" t="s">
        <v>172</v>
      </c>
      <c r="F63" s="16" t="s">
        <v>177</v>
      </c>
      <c r="G63" s="16" t="s">
        <v>177</v>
      </c>
      <c r="H63" s="16">
        <v>2240</v>
      </c>
      <c r="I63" s="25">
        <v>45120</v>
      </c>
      <c r="J63" s="25">
        <v>45291</v>
      </c>
      <c r="K63" s="16">
        <v>2240</v>
      </c>
    </row>
    <row r="64" spans="1:17" ht="84" x14ac:dyDescent="0.35">
      <c r="A64" s="16" t="s">
        <v>115</v>
      </c>
      <c r="B64" s="16" t="s">
        <v>12</v>
      </c>
      <c r="C64" s="16" t="s">
        <v>13</v>
      </c>
      <c r="D64" s="28" t="s">
        <v>161</v>
      </c>
      <c r="E64" s="16" t="s">
        <v>172</v>
      </c>
      <c r="F64" s="16" t="s">
        <v>251</v>
      </c>
      <c r="G64" s="16" t="s">
        <v>251</v>
      </c>
      <c r="H64" s="16">
        <v>250</v>
      </c>
      <c r="I64" s="25">
        <v>45124</v>
      </c>
      <c r="J64" s="25">
        <v>45138</v>
      </c>
      <c r="K64" s="16">
        <v>250</v>
      </c>
    </row>
    <row r="65" spans="1:11" ht="84" x14ac:dyDescent="0.35">
      <c r="A65" s="16"/>
      <c r="B65" s="16" t="s">
        <v>12</v>
      </c>
      <c r="C65" s="16" t="s">
        <v>13</v>
      </c>
      <c r="D65" s="26" t="s">
        <v>162</v>
      </c>
      <c r="E65" s="16" t="s">
        <v>172</v>
      </c>
      <c r="F65" s="16" t="s">
        <v>252</v>
      </c>
      <c r="G65" s="16" t="s">
        <v>252</v>
      </c>
      <c r="H65" s="16">
        <v>300</v>
      </c>
      <c r="I65" s="25">
        <v>45124</v>
      </c>
      <c r="J65" s="25">
        <v>45138</v>
      </c>
      <c r="K65" s="16">
        <v>300</v>
      </c>
    </row>
    <row r="66" spans="1:11" ht="84" x14ac:dyDescent="0.35">
      <c r="A66" s="16" t="s">
        <v>105</v>
      </c>
      <c r="B66" s="16" t="s">
        <v>12</v>
      </c>
      <c r="C66" s="16" t="s">
        <v>13</v>
      </c>
      <c r="D66" s="26" t="s">
        <v>163</v>
      </c>
      <c r="E66" s="16" t="s">
        <v>175</v>
      </c>
      <c r="F66" s="16" t="s">
        <v>190</v>
      </c>
      <c r="G66" s="16" t="s">
        <v>253</v>
      </c>
      <c r="H66" s="16">
        <v>25500</v>
      </c>
      <c r="I66" s="25">
        <v>45139</v>
      </c>
      <c r="J66" s="25">
        <v>45291</v>
      </c>
      <c r="K66" s="16">
        <v>0</v>
      </c>
    </row>
    <row r="67" spans="1:11" ht="84" x14ac:dyDescent="0.35">
      <c r="A67" s="16" t="s">
        <v>116</v>
      </c>
      <c r="B67" s="16" t="s">
        <v>12</v>
      </c>
      <c r="C67" s="16" t="s">
        <v>13</v>
      </c>
      <c r="D67" s="28" t="s">
        <v>226</v>
      </c>
      <c r="E67" s="16" t="s">
        <v>172</v>
      </c>
      <c r="F67" s="16" t="s">
        <v>227</v>
      </c>
      <c r="G67" s="16" t="s">
        <v>227</v>
      </c>
      <c r="H67" s="16">
        <v>4510</v>
      </c>
      <c r="I67" s="25">
        <v>45126</v>
      </c>
      <c r="J67" s="25">
        <v>45199</v>
      </c>
      <c r="K67" s="16">
        <v>0</v>
      </c>
    </row>
    <row r="68" spans="1:11" ht="84" x14ac:dyDescent="0.35">
      <c r="A68" s="16" t="s">
        <v>117</v>
      </c>
      <c r="B68" s="16" t="s">
        <v>12</v>
      </c>
      <c r="C68" s="16" t="s">
        <v>13</v>
      </c>
      <c r="D68" s="26" t="s">
        <v>164</v>
      </c>
      <c r="E68" s="16" t="s">
        <v>172</v>
      </c>
      <c r="F68" s="16" t="s">
        <v>254</v>
      </c>
      <c r="G68" s="16" t="s">
        <v>254</v>
      </c>
      <c r="H68" s="16">
        <f>432*3</f>
        <v>1296</v>
      </c>
      <c r="I68" s="25">
        <v>45139</v>
      </c>
      <c r="J68" s="25">
        <v>46235</v>
      </c>
      <c r="K68" s="16">
        <v>180</v>
      </c>
    </row>
    <row r="69" spans="1:11" ht="84" x14ac:dyDescent="0.35">
      <c r="A69" s="16" t="s">
        <v>118</v>
      </c>
      <c r="B69" s="16" t="s">
        <v>12</v>
      </c>
      <c r="C69" s="16" t="s">
        <v>13</v>
      </c>
      <c r="D69" s="28" t="s">
        <v>255</v>
      </c>
      <c r="E69" s="16" t="s">
        <v>172</v>
      </c>
      <c r="F69" s="16" t="s">
        <v>256</v>
      </c>
      <c r="G69" s="16" t="s">
        <v>256</v>
      </c>
      <c r="H69" s="16">
        <v>8000</v>
      </c>
      <c r="I69" s="25">
        <v>45183</v>
      </c>
      <c r="J69" s="25">
        <v>45291</v>
      </c>
      <c r="K69" s="16">
        <v>0</v>
      </c>
    </row>
    <row r="70" spans="1:11" ht="84" x14ac:dyDescent="0.35">
      <c r="A70" s="16" t="s">
        <v>119</v>
      </c>
      <c r="B70" s="16" t="s">
        <v>12</v>
      </c>
      <c r="C70" s="16" t="s">
        <v>13</v>
      </c>
      <c r="D70" s="26" t="s">
        <v>257</v>
      </c>
      <c r="E70" s="16" t="s">
        <v>172</v>
      </c>
      <c r="F70" s="16" t="s">
        <v>258</v>
      </c>
      <c r="G70" s="16" t="s">
        <v>258</v>
      </c>
      <c r="H70" s="16">
        <v>905.9</v>
      </c>
      <c r="I70" s="25">
        <v>45183</v>
      </c>
      <c r="J70" s="25">
        <v>45291</v>
      </c>
      <c r="K70" s="16">
        <v>863.6</v>
      </c>
    </row>
    <row r="71" spans="1:11" ht="84" x14ac:dyDescent="0.35">
      <c r="A71" s="16" t="s">
        <v>120</v>
      </c>
      <c r="B71" s="16" t="s">
        <v>12</v>
      </c>
      <c r="C71" s="16" t="s">
        <v>13</v>
      </c>
      <c r="D71" s="28" t="s">
        <v>165</v>
      </c>
      <c r="E71" s="16" t="s">
        <v>172</v>
      </c>
      <c r="F71" s="16" t="s">
        <v>259</v>
      </c>
      <c r="G71" s="16" t="s">
        <v>259</v>
      </c>
      <c r="H71" s="16">
        <f>6498.02+23501.98</f>
        <v>30000</v>
      </c>
      <c r="I71" s="25">
        <v>45200</v>
      </c>
      <c r="J71" s="25">
        <v>45657</v>
      </c>
      <c r="K71" s="16">
        <v>0</v>
      </c>
    </row>
    <row r="72" spans="1:11" ht="84" x14ac:dyDescent="0.35">
      <c r="A72" s="16" t="s">
        <v>121</v>
      </c>
      <c r="B72" s="16" t="s">
        <v>12</v>
      </c>
      <c r="C72" s="16" t="s">
        <v>13</v>
      </c>
      <c r="D72" s="26" t="s">
        <v>166</v>
      </c>
      <c r="E72" s="16" t="s">
        <v>172</v>
      </c>
      <c r="F72" s="16" t="s">
        <v>260</v>
      </c>
      <c r="G72" s="16" t="s">
        <v>260</v>
      </c>
      <c r="H72" s="16">
        <f>15+98.1*6+25*3.1+6.5+20*1.53+2*21.6+2*44.6</f>
        <v>850.6</v>
      </c>
      <c r="I72" s="25">
        <v>45189</v>
      </c>
      <c r="J72" s="25">
        <v>45260</v>
      </c>
      <c r="K72" s="16">
        <v>850.6</v>
      </c>
    </row>
    <row r="73" spans="1:11" ht="84" x14ac:dyDescent="0.35">
      <c r="A73" s="16" t="s">
        <v>122</v>
      </c>
      <c r="B73" s="16" t="s">
        <v>12</v>
      </c>
      <c r="C73" s="16" t="s">
        <v>13</v>
      </c>
      <c r="D73" s="28" t="s">
        <v>167</v>
      </c>
      <c r="E73" s="16" t="s">
        <v>172</v>
      </c>
      <c r="F73" s="16" t="s">
        <v>243</v>
      </c>
      <c r="G73" s="16" t="s">
        <v>243</v>
      </c>
      <c r="H73" s="16">
        <v>11480</v>
      </c>
      <c r="I73" s="25">
        <v>45188</v>
      </c>
      <c r="J73" s="25">
        <v>45199</v>
      </c>
      <c r="K73" s="16">
        <v>11480</v>
      </c>
    </row>
    <row r="74" spans="1:11" ht="84" x14ac:dyDescent="0.35">
      <c r="A74" s="16" t="s">
        <v>123</v>
      </c>
      <c r="B74" s="16" t="s">
        <v>12</v>
      </c>
      <c r="C74" s="16" t="s">
        <v>13</v>
      </c>
      <c r="D74" s="26" t="s">
        <v>261</v>
      </c>
      <c r="E74" s="16" t="s">
        <v>172</v>
      </c>
      <c r="F74" s="16" t="s">
        <v>262</v>
      </c>
      <c r="G74" s="16" t="s">
        <v>262</v>
      </c>
      <c r="H74" s="16">
        <v>345.45</v>
      </c>
      <c r="I74" s="25">
        <v>45189</v>
      </c>
      <c r="J74" s="25">
        <v>45199</v>
      </c>
      <c r="K74" s="16">
        <v>0</v>
      </c>
    </row>
    <row r="75" spans="1:11" ht="84" x14ac:dyDescent="0.35">
      <c r="A75" s="16" t="s">
        <v>124</v>
      </c>
      <c r="B75" s="16" t="s">
        <v>12</v>
      </c>
      <c r="C75" s="16" t="s">
        <v>13</v>
      </c>
      <c r="D75" s="28" t="s">
        <v>168</v>
      </c>
      <c r="E75" s="16" t="s">
        <v>172</v>
      </c>
      <c r="F75" s="16" t="s">
        <v>263</v>
      </c>
      <c r="G75" s="16" t="s">
        <v>263</v>
      </c>
      <c r="H75" s="16">
        <v>900</v>
      </c>
      <c r="I75" s="25">
        <v>45190</v>
      </c>
      <c r="J75" s="25">
        <v>45230</v>
      </c>
      <c r="K75" s="16">
        <v>900</v>
      </c>
    </row>
    <row r="76" spans="1:11" ht="84" x14ac:dyDescent="0.35">
      <c r="A76" s="16" t="s">
        <v>125</v>
      </c>
      <c r="B76" s="16" t="s">
        <v>12</v>
      </c>
      <c r="C76" s="16" t="s">
        <v>13</v>
      </c>
      <c r="D76" s="26" t="s">
        <v>169</v>
      </c>
      <c r="E76" s="16" t="s">
        <v>172</v>
      </c>
      <c r="F76" s="16" t="s">
        <v>264</v>
      </c>
      <c r="G76" s="16" t="s">
        <v>264</v>
      </c>
      <c r="H76" s="16">
        <f>11756.25-11750*22%</f>
        <v>9171.25</v>
      </c>
      <c r="I76" s="25">
        <v>45223</v>
      </c>
      <c r="J76" s="25">
        <v>45291</v>
      </c>
      <c r="K76" s="16">
        <v>0</v>
      </c>
    </row>
    <row r="77" spans="1:11" ht="84" x14ac:dyDescent="0.35">
      <c r="A77" s="16" t="s">
        <v>126</v>
      </c>
      <c r="B77" s="16" t="s">
        <v>12</v>
      </c>
      <c r="C77" s="16" t="s">
        <v>13</v>
      </c>
      <c r="D77" s="28" t="s">
        <v>170</v>
      </c>
      <c r="E77" s="16" t="s">
        <v>172</v>
      </c>
      <c r="F77" s="16" t="s">
        <v>265</v>
      </c>
      <c r="G77" s="16" t="s">
        <v>265</v>
      </c>
      <c r="H77" s="16">
        <v>2500</v>
      </c>
      <c r="I77" s="25">
        <v>45217</v>
      </c>
      <c r="J77" s="25">
        <v>45583</v>
      </c>
      <c r="K77" s="16">
        <v>727.46</v>
      </c>
    </row>
    <row r="78" spans="1:11" ht="87.75" x14ac:dyDescent="0.35">
      <c r="A78" s="16" t="s">
        <v>127</v>
      </c>
      <c r="B78" s="16" t="s">
        <v>12</v>
      </c>
      <c r="C78" s="16" t="s">
        <v>13</v>
      </c>
      <c r="D78" s="26" t="s">
        <v>266</v>
      </c>
      <c r="E78" s="16" t="s">
        <v>172</v>
      </c>
      <c r="F78" s="16" t="s">
        <v>267</v>
      </c>
      <c r="G78" s="16" t="s">
        <v>267</v>
      </c>
      <c r="H78" s="16">
        <v>31547</v>
      </c>
      <c r="I78" s="25">
        <v>45224</v>
      </c>
      <c r="J78" s="25">
        <v>45291</v>
      </c>
      <c r="K78" s="16">
        <v>0</v>
      </c>
    </row>
    <row r="79" spans="1:11" ht="84" x14ac:dyDescent="0.35">
      <c r="A79" s="16" t="s">
        <v>128</v>
      </c>
      <c r="B79" s="16" t="s">
        <v>12</v>
      </c>
      <c r="C79" s="16" t="s">
        <v>13</v>
      </c>
      <c r="D79" s="28" t="s">
        <v>269</v>
      </c>
      <c r="E79" s="16" t="s">
        <v>172</v>
      </c>
      <c r="F79" s="16" t="s">
        <v>268</v>
      </c>
      <c r="G79" s="16" t="s">
        <v>268</v>
      </c>
      <c r="H79" s="16">
        <v>2075</v>
      </c>
      <c r="I79" s="25">
        <v>45230</v>
      </c>
      <c r="J79" s="25">
        <v>45291</v>
      </c>
      <c r="K79" s="16">
        <v>2075</v>
      </c>
    </row>
    <row r="80" spans="1:11" ht="84" x14ac:dyDescent="0.35">
      <c r="A80" s="16" t="s">
        <v>129</v>
      </c>
      <c r="B80" s="16" t="s">
        <v>12</v>
      </c>
      <c r="C80" s="16" t="s">
        <v>13</v>
      </c>
      <c r="D80" s="26" t="s">
        <v>171</v>
      </c>
      <c r="E80" s="16" t="s">
        <v>172</v>
      </c>
      <c r="F80" s="16" t="s">
        <v>273</v>
      </c>
      <c r="G80" s="16" t="s">
        <v>273</v>
      </c>
      <c r="H80" s="16">
        <f>3827+2525+7496+6657</f>
        <v>20505</v>
      </c>
      <c r="I80" s="25">
        <v>45231</v>
      </c>
      <c r="J80" s="25">
        <v>45657</v>
      </c>
      <c r="K80" s="16">
        <v>4703.84</v>
      </c>
    </row>
    <row r="81" spans="1:11" ht="84" x14ac:dyDescent="0.35">
      <c r="A81" s="16" t="s">
        <v>270</v>
      </c>
      <c r="B81" s="16" t="s">
        <v>12</v>
      </c>
      <c r="C81" s="16" t="s">
        <v>13</v>
      </c>
      <c r="D81" s="26" t="s">
        <v>271</v>
      </c>
      <c r="E81" s="16" t="s">
        <v>172</v>
      </c>
      <c r="F81" s="16" t="s">
        <v>272</v>
      </c>
      <c r="G81" s="16" t="s">
        <v>272</v>
      </c>
      <c r="H81" s="16">
        <v>7600</v>
      </c>
      <c r="I81" s="25">
        <v>45240</v>
      </c>
      <c r="J81" s="25">
        <v>45382</v>
      </c>
      <c r="K81" s="16">
        <v>0</v>
      </c>
    </row>
  </sheetData>
  <mergeCells count="2">
    <mergeCell ref="A1:K1"/>
    <mergeCell ref="A2:K2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Footer>&amp;RPag.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14741e8-18a2-4ca9-88e7-ac76ae87c850">64327W7UWNY7-2393011-15648</_dlc_DocId>
    <_dlc_DocIdUrl xmlns="114741e8-18a2-4ca9-88e7-ac76ae87c850">
      <Url>https://istituzioneveneziana.sharepoint.com/sites/DOC/_layouts/15/DocIdRedir.aspx?ID=64327W7UWNY7-2393011-15648</Url>
      <Description>64327W7UWNY7-2393011-15648</Description>
    </_dlc_DocIdUrl>
    <lcf76f155ced4ddcb4097134ff3c332f xmlns="3fddd7b6-9bec-4894-940c-727930a05e1f">
      <Terms xmlns="http://schemas.microsoft.com/office/infopath/2007/PartnerControls"/>
    </lcf76f155ced4ddcb4097134ff3c332f>
    <TaxCatchAll xmlns="114741e8-18a2-4ca9-88e7-ac76ae87c8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FB39EB1952A459FC9DCD5DE98008B" ma:contentTypeVersion="10" ma:contentTypeDescription="Creare un nuovo documento." ma:contentTypeScope="" ma:versionID="146037eda70797fd48f353d2403175bb">
  <xsd:schema xmlns:xsd="http://www.w3.org/2001/XMLSchema" xmlns:xs="http://www.w3.org/2001/XMLSchema" xmlns:p="http://schemas.microsoft.com/office/2006/metadata/properties" xmlns:ns2="114741e8-18a2-4ca9-88e7-ac76ae87c850" xmlns:ns3="3fddd7b6-9bec-4894-940c-727930a05e1f" targetNamespace="http://schemas.microsoft.com/office/2006/metadata/properties" ma:root="true" ma:fieldsID="54dd96301e382dc44cc9932376df72a9" ns2:_="" ns3:_="">
    <xsd:import namespace="114741e8-18a2-4ca9-88e7-ac76ae87c850"/>
    <xsd:import namespace="3fddd7b6-9bec-4894-940c-727930a05e1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741e8-18a2-4ca9-88e7-ac76ae87c8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dexed="true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03b9e9cd-221a-4022-ac39-9c15a93ee58d}" ma:internalName="TaxCatchAll" ma:showField="CatchAllData" ma:web="114741e8-18a2-4ca9-88e7-ac76ae87c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dd7b6-9bec-4894-940c-727930a05e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457c059c-c4e8-4d8f-907a-bbcb7950dc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9EF106-0246-48AC-A31A-7F41854C194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D378A5-25A7-43D0-9894-7D34F19206FB}">
  <ds:schemaRefs>
    <ds:schemaRef ds:uri="http://schemas.microsoft.com/office/2006/metadata/properties"/>
    <ds:schemaRef ds:uri="http://schemas.microsoft.com/office/infopath/2007/PartnerControls"/>
    <ds:schemaRef ds:uri="114741e8-18a2-4ca9-88e7-ac76ae87c850"/>
    <ds:schemaRef ds:uri="3fddd7b6-9bec-4894-940c-727930a05e1f"/>
  </ds:schemaRefs>
</ds:datastoreItem>
</file>

<file path=customXml/itemProps3.xml><?xml version="1.0" encoding="utf-8"?>
<ds:datastoreItem xmlns:ds="http://schemas.openxmlformats.org/officeDocument/2006/customXml" ds:itemID="{9AD7B228-A01C-4CC8-A606-D862ACB801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9BFDB2-27AD-4952-93BB-2496C64BA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741e8-18a2-4ca9-88e7-ac76ae87c850"/>
    <ds:schemaRef ds:uri="3fddd7b6-9bec-4894-940c-727930a05e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2023</vt:lpstr>
      <vt:lpstr>Foglio1</vt:lpstr>
      <vt:lpstr>'Anno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Marianna Tagliapietra - Istituzione Veneziana</cp:lastModifiedBy>
  <cp:lastPrinted>2023-01-31T15:25:00Z</cp:lastPrinted>
  <dcterms:created xsi:type="dcterms:W3CDTF">2014-01-29T13:24:45Z</dcterms:created>
  <dcterms:modified xsi:type="dcterms:W3CDTF">2023-11-23T12:12:37Z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0x0101007B7FB39EB1952A459FC9DCD5DE98008B</vt:lpwstr>
  </property>
  <property fmtid="{D5CDD505-2E9C-101B-9397-08002B2CF9AE}" pid="3" name="Order">
    <vt:r8>1564800</vt:r8>
  </property>
  <property fmtid="{D5CDD505-2E9C-101B-9397-08002B2CF9AE}" pid="4" name="_dlc_DocIdItemGuid">
    <vt:lpwstr>b1acd207-5238-5036-9ba6-a4527dcbbbed</vt:lpwstr>
  </property>
</Properties>
</file>